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336" tabRatio="500" firstSheet="2" activeTab="4"/>
  </bookViews>
  <sheets>
    <sheet name="Discriminação" sheetId="1" r:id="rId1"/>
    <sheet name="Aux Administrativo 3" sheetId="2" r:id="rId2"/>
    <sheet name="Assist. Operacional 1" sheetId="3" r:id="rId3"/>
    <sheet name="Assist. Operacional 2" sheetId="4" r:id="rId4"/>
    <sheet name="Assist. Operacional 3" sheetId="5" r:id="rId5"/>
    <sheet name="Resumo da Mão de Obra" sheetId="6" r:id="rId6"/>
    <sheet name="Diárias " sheetId="7" r:id="rId7"/>
    <sheet name="Seguro Viagem " sheetId="8" r:id="rId8"/>
    <sheet name="Taxa de ADM conta vinculada" sheetId="9" r:id="rId9"/>
    <sheet name="Totalização" sheetId="10" r:id="rId10"/>
  </sheets>
  <definedNames>
    <definedName name="_xlfn_NETWORKDAYS_INTL">NA()</definedName>
    <definedName name="_xlfn_SINGLE">NA()</definedName>
    <definedName name="_xlnm_Print_Area">NA()</definedName>
    <definedName name="_xlnm_Print_Area_1">#REF!</definedName>
    <definedName name="_xlnm_Print_Titles">NA()</definedName>
    <definedName name="_xlnm_Print_Titles_1">"$#REF!.$A$#REF!:$AMF$#REF!"</definedName>
    <definedName name="_xlnm.Print_Area" localSheetId="0">'Discriminação'!$B$1:$E$3</definedName>
    <definedName name="_xlnm.Print_Area" localSheetId="5">'Resumo da Mão de Obra'!#REF!</definedName>
    <definedName name="_xlnm.Print_Area" localSheetId="8">'Taxa de ADM conta vinculada'!$A$1:$D$21</definedName>
    <definedName name="Excel_BuiltIn_Print_Area" localSheetId="0">'Discriminação'!$B$1:$E$3</definedName>
    <definedName name="Excel_BuiltIn_Print_Area" localSheetId="5">'Resumo da Mão de Obra'!#REF!</definedName>
    <definedName name="Excel_BuiltIn_Print_Area" localSheetId="8">'Taxa de ADM conta vinculada'!$A$1:$D$21</definedName>
  </definedNames>
  <calcPr fullCalcOnLoad="1"/>
</workbook>
</file>

<file path=xl/sharedStrings.xml><?xml version="1.0" encoding="utf-8"?>
<sst xmlns="http://schemas.openxmlformats.org/spreadsheetml/2006/main" count="474" uniqueCount="177">
  <si>
    <t>Fundação Oswaldo Cruz (FIOCRUZ)</t>
  </si>
  <si>
    <t>ANEXO _____</t>
  </si>
  <si>
    <t>A</t>
  </si>
  <si>
    <t>Data da apresentação da proposta (dia/mês/ano)</t>
  </si>
  <si>
    <t>B</t>
  </si>
  <si>
    <t>Município</t>
  </si>
  <si>
    <t>Salvador</t>
  </si>
  <si>
    <t>C</t>
  </si>
  <si>
    <t>D</t>
  </si>
  <si>
    <t>Tipo de Serviço</t>
  </si>
  <si>
    <t>E</t>
  </si>
  <si>
    <t>Nº de meses de execução
 contratual</t>
  </si>
  <si>
    <t>24  Meses</t>
  </si>
  <si>
    <t>F</t>
  </si>
  <si>
    <t>Valor Global da Proposta - (24 Meses)</t>
  </si>
  <si>
    <t>PLANILHA DE CUSTOS E FORMAÇÃO DE PREÇOS</t>
  </si>
  <si>
    <t>Perfil da Mão de Obra:</t>
  </si>
  <si>
    <t>CBO:</t>
  </si>
  <si>
    <t>VALOR (R$)</t>
  </si>
  <si>
    <t>MÓDULO 1.1</t>
  </si>
  <si>
    <t>Salário</t>
  </si>
  <si>
    <t>Outros (especificar)</t>
  </si>
  <si>
    <t>-</t>
  </si>
  <si>
    <t>MÓDULO 02 – ENCARGOS E BENEFÍCIOS ANUAIS, MENSAIS E DIÁRIOS</t>
  </si>
  <si>
    <t>SUBMÓDULO 2.1 – 13º (Décimo Terceiro) Salário, Férias e Adicional de Férias</t>
  </si>
  <si>
    <t>SUBMÓDULO 2.1</t>
  </si>
  <si>
    <t>13º (Décimo Terceiro) Salário</t>
  </si>
  <si>
    <r>
      <rPr>
        <sz val="10"/>
        <color indexed="8"/>
        <rFont val="Arial Narrow"/>
        <family val="2"/>
      </rPr>
      <t xml:space="preserve">Incidência do Submódulo 2.1 sobre 13º Salário e Adicional de Férias </t>
    </r>
    <r>
      <rPr>
        <b/>
        <sz val="10"/>
        <color indexed="10"/>
        <rFont val="Arial Narrow"/>
        <family val="2"/>
      </rPr>
      <t>Obs.: Percentual previsto para a Conta Vinculada, preenchimento automático ao definir percentual do SAT</t>
    </r>
  </si>
  <si>
    <t>TOTAL DO SUBMÓDULO 2.1</t>
  </si>
  <si>
    <t>SUBMÓDULO 2.2 – Encargos Previdenciários (GPS), Fundo de Garantia por Tempo de Serviço (FGTS) e Outras Contribuições</t>
  </si>
  <si>
    <t>SUBMÓDULO 2.2</t>
  </si>
  <si>
    <t>INSS</t>
  </si>
  <si>
    <t>SESI/SESC</t>
  </si>
  <si>
    <t>SENAI/SENAC</t>
  </si>
  <si>
    <t>INCRA</t>
  </si>
  <si>
    <t>Salário Educação</t>
  </si>
  <si>
    <t>FGTS</t>
  </si>
  <si>
    <r>
      <rPr>
        <sz val="10"/>
        <color indexed="8"/>
        <rFont val="Arial Narrow"/>
        <family val="2"/>
      </rPr>
      <t>Seguro de Acidente do Trabalho (SAT)</t>
    </r>
    <r>
      <rPr>
        <b/>
        <sz val="10"/>
        <color indexed="10"/>
        <rFont val="Arial Narrow"/>
        <family val="2"/>
      </rPr>
      <t xml:space="preserve"> Obs: Para gerar o percentual do SAT informar o percentual de Riscos Ambientais do Trabalho (RAT) e o Fator Acidentário de Prevenção (FAP)</t>
    </r>
  </si>
  <si>
    <t>RAT =</t>
  </si>
  <si>
    <t>FAP =</t>
  </si>
  <si>
    <t>SEBRAE</t>
  </si>
  <si>
    <t>TOTAL DO SUBMÓDULO 2.2</t>
  </si>
  <si>
    <t>SUBMÓDULO 2.3</t>
  </si>
  <si>
    <t>TOTAL DO SUBMÓDULO 2.3</t>
  </si>
  <si>
    <t>TOTAL DO MODULO 02</t>
  </si>
  <si>
    <t>TOTAL DO MÓDULO 02</t>
  </si>
  <si>
    <t>MÓDULO 03 – PROVISÃO PARA RESCISÃO</t>
  </si>
  <si>
    <t>Provisão sobre Remuneração</t>
  </si>
  <si>
    <t>Previsão de Demissões</t>
  </si>
  <si>
    <t>MÓDULO 03</t>
  </si>
  <si>
    <r>
      <rPr>
        <sz val="10"/>
        <color indexed="8"/>
        <rFont val="Arial Narrow"/>
        <family val="2"/>
      </rPr>
      <t xml:space="preserve">Aviso Prévio Indenizado - </t>
    </r>
    <r>
      <rPr>
        <b/>
        <sz val="10"/>
        <color indexed="10"/>
        <rFont val="Arial Narrow"/>
        <family val="2"/>
      </rPr>
      <t>Obs.: Informar percentual previsto de demissões com aviso prévio idenizado. O somatório das previsões de demissão (com aviso prévio indenizado e trabalhado) não poderá ser superior a 100%.</t>
    </r>
  </si>
  <si>
    <t>Incidência do FGTS sobre o Aviso Prévio Indenizado</t>
  </si>
  <si>
    <r>
      <rPr>
        <sz val="10"/>
        <color indexed="8"/>
        <rFont val="Arial Narrow"/>
        <family val="2"/>
      </rPr>
      <t xml:space="preserve">Aviso Prévio Trabalhado - </t>
    </r>
    <r>
      <rPr>
        <b/>
        <sz val="10"/>
        <color indexed="10"/>
        <rFont val="Arial Narrow"/>
        <family val="2"/>
      </rPr>
      <t>Obs.: Informar percentual previsto de demissões com aviso prévio trabalhado. O somatório das previsões de demissão (com aviso prévio indenizado e trabalhado) não poderá ser superior a 100%.</t>
    </r>
  </si>
  <si>
    <t>Incidência do Submódulo 2.1 sobre o Aviso Prévio Trabalhado</t>
  </si>
  <si>
    <r>
      <rPr>
        <sz val="10"/>
        <color indexed="8"/>
        <rFont val="Arial Narrow"/>
        <family val="2"/>
      </rPr>
      <t>Multa do FGTS e contribuições sociais sobre o  Aviso Prévio (</t>
    </r>
    <r>
      <rPr>
        <b/>
        <sz val="10"/>
        <color indexed="10"/>
        <rFont val="Arial Narrow"/>
        <family val="2"/>
      </rPr>
      <t>Obs.: Calculado multiplicando o valor da remuneração pelo percentual previsto para a Conta Vinculada</t>
    </r>
    <r>
      <rPr>
        <sz val="10"/>
        <color indexed="8"/>
        <rFont val="Arial Narrow"/>
        <family val="2"/>
      </rPr>
      <t>)</t>
    </r>
  </si>
  <si>
    <t>TOTAL DO MÓDULO 03</t>
  </si>
  <si>
    <t>MÓDULO 04 – CUSTO DE REPOSIÇÃO DO PROFISSIONAL AUSENTE</t>
  </si>
  <si>
    <t>MÓDULO 04</t>
  </si>
  <si>
    <r>
      <rPr>
        <sz val="10"/>
        <color indexed="8"/>
        <rFont val="Arial Narrow"/>
        <family val="2"/>
      </rPr>
      <t xml:space="preserve">Substituto na Cobertura de Férias - </t>
    </r>
    <r>
      <rPr>
        <b/>
        <sz val="10"/>
        <color indexed="10"/>
        <rFont val="Arial Narrow"/>
        <family val="2"/>
      </rPr>
      <t>Obs.: Já provisionado conforme item "Férias e Adicional de Férias" do Submódulo 2.1</t>
    </r>
  </si>
  <si>
    <t>Substituto na Cobertura de Afastamento Maternidade</t>
  </si>
  <si>
    <t>Incidência do Submódulo 2.1 sobre Custo de Reposição de Profissional Ausente</t>
  </si>
  <si>
    <t>TOTAL DO MÓDULO 04</t>
  </si>
  <si>
    <t>SUBMÓDULO 6.1 – Custos Indiretos e Lucro</t>
  </si>
  <si>
    <t>SUBMÓDULO 6.1</t>
  </si>
  <si>
    <t>TOTAL DO SUBMÓDULO 6.1</t>
  </si>
  <si>
    <t>SUBMÓDULO 6.2 – Tributos</t>
  </si>
  <si>
    <t xml:space="preserve">SUBMÓDULO 6.2 </t>
  </si>
  <si>
    <t>ISSQN (Imposto sobre Serviços de Qualquer Natureza)</t>
  </si>
  <si>
    <t>PIS/PASEP – Programa de Integração Social</t>
  </si>
  <si>
    <t>COFINS – Contribuição para Financiamento da Seguridade Social</t>
  </si>
  <si>
    <t>Contribuição Previdenciária (Empresas enquadradas na Lei 123/2006 e suas alterações, caso necessário)</t>
  </si>
  <si>
    <t>Somatório do percentual dos tributos</t>
  </si>
  <si>
    <t>TOTAL DO SUBMÓDULO 6.2</t>
  </si>
  <si>
    <t>TOTAL DO MÓDULO 06</t>
  </si>
  <si>
    <t>CUSTO HOMEM/MÊS (SOMATÓRIO DOS MÓDULOS 01, 02, 03, 04, 05 E 06)</t>
  </si>
  <si>
    <r>
      <rPr>
        <sz val="10"/>
        <color indexed="10"/>
        <rFont val="Arial Narrow"/>
        <family val="2"/>
      </rPr>
      <t xml:space="preserve">NOTA :Só preencher as células em </t>
    </r>
    <r>
      <rPr>
        <b/>
        <sz val="10"/>
        <color indexed="10"/>
        <rFont val="Arial Narrow"/>
        <family val="2"/>
      </rPr>
      <t>AMARELO</t>
    </r>
    <r>
      <rPr>
        <sz val="10"/>
        <color indexed="10"/>
        <rFont val="Arial Narrow"/>
        <family val="2"/>
      </rPr>
      <t>, que podem ou não serem preenchidas na sua totalidade, a depender do regime de tributação da empresa. Ver nota explicativa.</t>
    </r>
  </si>
  <si>
    <t>CONTA VINCULADA - VALORES PARA PROVISIONAMENTO</t>
  </si>
  <si>
    <t>ITEM</t>
  </si>
  <si>
    <t>% DO SAT</t>
  </si>
  <si>
    <t>% SOBRE REMUNERAÇÃO</t>
  </si>
  <si>
    <t>VALOR (RS)</t>
  </si>
  <si>
    <t>Multa sobre FGTS e contribuição social sobre o aviso prévio indenizado e sobre o aviso prévio trabalhado.</t>
  </si>
  <si>
    <t>Incidência do Submódulo 2.2 sobre férias, 1/3 (um terço) constitucional de férias e 13° (décimo terceiro) salário*</t>
  </si>
  <si>
    <t>Se RAT = 1,00%</t>
  </si>
  <si>
    <t>Se RAT = 2,00%</t>
  </si>
  <si>
    <t>Se RAT = 3,00%</t>
  </si>
  <si>
    <t>Total</t>
  </si>
  <si>
    <t>* Considerando as alíquotas de contribuição de 1% (um por cento), 2% (dois por cento) ou 3% (três por cento) referentes ao grau de risco de acidente do trabalho, previstas no art. 22, inciso II, da Lei no 8.212, de 24 de julho de 1991. As células que não correspondam ao RAT adotado permanecerão com os valores zerados.</t>
  </si>
  <si>
    <t>NOTA : O cálculo dos valores a serem provisionados em conta vinculada é automático e considera os percentuais definidos pelo ANEXO XII da INSTRUÇÃO NORMATIVA Nº 05, DE 26 DE MAIO DE 2017. Nenhum campo desta planilha deverá ser modificado.</t>
  </si>
  <si>
    <t>TAXA DE ADMINISTRAÇÃO DE CONTA VINCULADA</t>
  </si>
  <si>
    <t>TRIBUTOS</t>
  </si>
  <si>
    <t>Contribuição Previdenciária (Empresas enquadradas na Lei 128/2008, caso necessário)</t>
  </si>
  <si>
    <t>TOTAL TRIBUTOS</t>
  </si>
  <si>
    <t>TOTAL DE TAXA DE ADMINISTRAÇÃO DE CONTA VINCULADA + TRIBUTOS</t>
  </si>
  <si>
    <t>NOTA: Não preencher as células para a licitação, ficando as mesmas dependentes de definição posterior da taxa a ser cobrada pela instituição bancária para administração da conta vinculada.</t>
  </si>
  <si>
    <r>
      <rPr>
        <b/>
        <sz val="10"/>
        <rFont val="Arial"/>
        <family val="2"/>
      </rPr>
      <t xml:space="preserve">Obs.: O valor da Taxa de Administração de Conta Vinculada + Tributos será automaticamente acrescido ao Valor Ordinário Mensal constante na </t>
    </r>
    <r>
      <rPr>
        <sz val="10"/>
        <rFont val="Arial"/>
        <family val="2"/>
      </rPr>
      <t>aba</t>
    </r>
    <r>
      <rPr>
        <b/>
        <sz val="10"/>
        <rFont val="Arial"/>
        <family val="2"/>
      </rPr>
      <t xml:space="preserve"> Resumo desta planilha, e o valor da Taxa de Administração de Conta Vinculada (sem tributos) será automaticamente acrescido ao Valor do provisionamento mensal para Conta Vinculada constante na mesma aba Resumo.</t>
    </r>
  </si>
  <si>
    <t>Valor Ordinário Mensal</t>
  </si>
  <si>
    <t>Valor Ordinário para 24  meses</t>
  </si>
  <si>
    <t>Valor do provisionamento mensal para Conta Vinculada</t>
  </si>
  <si>
    <t>Valor do provisionamento de 24  meses para Conta Vinculada</t>
  </si>
  <si>
    <t>TOTAL DO SUBMÓDULO 1</t>
  </si>
  <si>
    <t>Adicional de Periculosidade /Insalubridade</t>
  </si>
  <si>
    <t xml:space="preserve">SUBMÓDULO 2.3 – BENEFÍCIOS MENSAIS E DIÁRIOS </t>
  </si>
  <si>
    <t>MÓDULO 05 – CUSTOS INDIRETOS, LUCRO E TRIBUTOS</t>
  </si>
  <si>
    <t>MÓDULO 01 – COMPOSIÇÃO DA REMUNERAÇÃO/</t>
  </si>
  <si>
    <r>
      <t xml:space="preserve">Adicional de Férias </t>
    </r>
    <r>
      <rPr>
        <b/>
        <sz val="10"/>
        <color indexed="10"/>
        <rFont val="Arial Narrow"/>
        <family val="2"/>
      </rPr>
      <t>Obs.: Percentual previsto para a Conta Vinculada</t>
    </r>
  </si>
  <si>
    <t>Férias  (salário mensal) e 1/3 (Um Terço) Constitucional</t>
  </si>
  <si>
    <r>
      <t xml:space="preserve">Substituto nas Ausências por Doença - – </t>
    </r>
    <r>
      <rPr>
        <b/>
        <sz val="10"/>
        <color indexed="10"/>
        <rFont val="Arial Narrow"/>
        <family val="2"/>
      </rPr>
      <t>Obs.: Para este item informar quantidade estimada de ausências e não percentual</t>
    </r>
  </si>
  <si>
    <t>Auxiliar  Administrativo III</t>
  </si>
  <si>
    <t>Assisntencia Odontológica</t>
  </si>
  <si>
    <r>
      <t>Substituto nas Ausências Legais –</t>
    </r>
    <r>
      <rPr>
        <b/>
        <sz val="10"/>
        <color indexed="8"/>
        <rFont val="Arial Narrow"/>
        <family val="2"/>
      </rPr>
      <t xml:space="preserve"> </t>
    </r>
    <r>
      <rPr>
        <b/>
        <sz val="10"/>
        <color indexed="10"/>
        <rFont val="Arial Narrow"/>
        <family val="2"/>
      </rPr>
      <t xml:space="preserve">Não haverá necessidade de  provisão de pessoal em casos de  Ausencias Legais </t>
    </r>
  </si>
  <si>
    <r>
      <t xml:space="preserve">Substituto na Cobertura de Licença Paternidade - </t>
    </r>
    <r>
      <rPr>
        <b/>
        <sz val="10"/>
        <color indexed="10"/>
        <rFont val="Arial Narrow"/>
        <family val="2"/>
      </rPr>
      <t>Não haverá necessidade de provisão de postos em casos de Licença Paternidade</t>
    </r>
  </si>
  <si>
    <t xml:space="preserve">Substituto nas Ausências por Acidente de Trabalho </t>
  </si>
  <si>
    <t>Custos Indiretos (% sobre o somatório dos módulos 01, 02, 03, 04 )</t>
  </si>
  <si>
    <t>Lucro (% sobre o somatório dos módulos 01, 02, 03, 04  e os Custos Indiretos)</t>
  </si>
  <si>
    <t>4110-05</t>
  </si>
  <si>
    <t>Assistente Operacional Administrativo I</t>
  </si>
  <si>
    <t>4110-10</t>
  </si>
  <si>
    <t>Assistente Operacional Administrativo II</t>
  </si>
  <si>
    <t>Assistente Operacional Administrativo III</t>
  </si>
  <si>
    <t>Numero e Ano do Registro do Acordo, Convenção ou  Dissídio Coletivo</t>
  </si>
  <si>
    <t xml:space="preserve">       3.4 PLANILHA DE EVENTUAIS HORAS EXTRAS</t>
  </si>
  <si>
    <t>POSTO</t>
  </si>
  <si>
    <t>3.3.1 FREQUÊNCIA NO POSTO DE TRABALHO</t>
  </si>
  <si>
    <t>3.2.2.2 Homem Hora</t>
  </si>
  <si>
    <t>3.3.1.1 Homem Hora Semanal</t>
  </si>
  <si>
    <t>3.3.1.2 Constante</t>
  </si>
  <si>
    <t>Percentual de acréscimo sobre a hora normal (seg a sexta)</t>
  </si>
  <si>
    <t>Total em R$ (seg/sex)</t>
  </si>
  <si>
    <t>(Semana)</t>
  </si>
  <si>
    <t>[= 1 / (3.2.1.1 X 3.2.1.2)]</t>
  </si>
  <si>
    <t xml:space="preserve"> (3.3.1.1 X 3.3.1.2)               (Horas Trabalhadas)</t>
  </si>
  <si>
    <t>3.3.1.3 . Taxa da Hora Trabalhada</t>
  </si>
  <si>
    <t>3.3.1.4  Jornada Mensal</t>
  </si>
  <si>
    <t>3.3.2. VALOR</t>
  </si>
  <si>
    <t>3.2.2.1 - Custo Homem-Mês</t>
  </si>
  <si>
    <t>3.2.2.2 - Custo Homem-Hora</t>
  </si>
  <si>
    <t xml:space="preserve">→ → → → → → → → → → → → → → → → → → → → → → → → → → → → → → → → → → → → → → → → → → → → → → → →  → → → </t>
  </si>
  <si>
    <t>3.3.3. PREÇO MENSAL</t>
  </si>
  <si>
    <t xml:space="preserve">3.3.3.1 - Preço Unitário </t>
  </si>
  <si>
    <t>3.3.3.2 - Quantidade</t>
  </si>
  <si>
    <t>3.3.3.3 - Preço Total</t>
  </si>
  <si>
    <t>Número máximo
 de horas estimadas em 24 Meses</t>
  </si>
  <si>
    <t xml:space="preserve">Valor - Segunda a Sexta </t>
  </si>
  <si>
    <t xml:space="preserve">Valor Total Estimado de Horas Extras (24 Meses) </t>
  </si>
  <si>
    <t xml:space="preserve">Valor Mensal Estimado de Horas Exttas </t>
  </si>
  <si>
    <t>Valor Mensal da Mão de Obra com Horas Extras</t>
  </si>
  <si>
    <t>Valor Total da Mão de Obra com Horas Extras - 24 Meses</t>
  </si>
  <si>
    <t xml:space="preserve">Origem </t>
  </si>
  <si>
    <t xml:space="preserve">Destino </t>
  </si>
  <si>
    <t>Quantidade de Viagens por 24 Meses</t>
  </si>
  <si>
    <t xml:space="preserve">Rio de Janeiro </t>
  </si>
  <si>
    <t xml:space="preserve">Salvador </t>
  </si>
  <si>
    <t xml:space="preserve">Brasilia </t>
  </si>
  <si>
    <t xml:space="preserve">ESTIMATIVA DE VIAGENS - SEGURO VIAGEM </t>
  </si>
  <si>
    <t>Valor Total por Destino - 24 Meses)</t>
  </si>
  <si>
    <t xml:space="preserve">Valor Total Estimado do Seguro Viagem </t>
  </si>
  <si>
    <t xml:space="preserve">ESTIMATIVA DE DIÁRIAS </t>
  </si>
  <si>
    <t>Valor Estimado  do Seguro por 3 Dias</t>
  </si>
  <si>
    <t xml:space="preserve">Valor Unitario </t>
  </si>
  <si>
    <t>Valor Total</t>
  </si>
  <si>
    <t xml:space="preserve">Salvador- Rio de Janeiro </t>
  </si>
  <si>
    <t>Salvador - Brasilia</t>
  </si>
  <si>
    <t>Destino</t>
  </si>
  <si>
    <t xml:space="preserve">Qtd de Diarias </t>
  </si>
  <si>
    <t xml:space="preserve">Valor Total de Diárias durante periodo de 24 Meses : </t>
  </si>
  <si>
    <t xml:space="preserve">VALOR DA M]AO DE OBRA RESIDENTE </t>
  </si>
  <si>
    <t xml:space="preserve">VALOR DAS DIÁRIAS </t>
  </si>
  <si>
    <t xml:space="preserve">TOTALIZAÇÃO </t>
  </si>
  <si>
    <t xml:space="preserve">VALOR DO SEGURO VIAGEM </t>
  </si>
  <si>
    <t xml:space="preserve">VALOR TOTAL DO CONTRATO PARA 24 MESES : </t>
  </si>
  <si>
    <r>
      <t xml:space="preserve">Outros -  </t>
    </r>
    <r>
      <rPr>
        <b/>
        <sz val="10"/>
        <color indexed="10"/>
        <rFont val="Arial Narrow"/>
        <family val="2"/>
      </rPr>
      <t>(Inserir aqui a memória de cálculo)</t>
    </r>
  </si>
  <si>
    <r>
      <t xml:space="preserve">Auxílio Transporte </t>
    </r>
    <r>
      <rPr>
        <b/>
        <sz val="10"/>
        <color indexed="10"/>
        <rFont val="Arial Narrow"/>
        <family val="2"/>
      </rPr>
      <t xml:space="preserve"> (Inserir aqui a memória de cálculo)</t>
    </r>
  </si>
  <si>
    <r>
      <t>Auxílio Alimentação</t>
    </r>
    <r>
      <rPr>
        <b/>
        <sz val="10"/>
        <color indexed="10"/>
        <rFont val="Arial Narrow"/>
        <family val="2"/>
      </rPr>
      <t xml:space="preserve"> (Inserir aqui a memória de cálculo)</t>
    </r>
  </si>
  <si>
    <r>
      <t xml:space="preserve">Assistência Médica  </t>
    </r>
    <r>
      <rPr>
        <b/>
        <sz val="10"/>
        <color indexed="10"/>
        <rFont val="Arial Narrow"/>
        <family val="2"/>
      </rPr>
      <t>(Inserir aqui a memória de cálculo)</t>
    </r>
  </si>
  <si>
    <r>
      <t xml:space="preserve">Seguro de Vida -  </t>
    </r>
    <r>
      <rPr>
        <b/>
        <sz val="10"/>
        <color indexed="10"/>
        <rFont val="Arial Narrow"/>
        <family val="2"/>
      </rPr>
      <t>(Inserir aqui a memória de cálculo)</t>
    </r>
  </si>
  <si>
    <t>Apoio Administrativo</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</si>
</sst>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d/m/yyyy"/>
    <numFmt numFmtId="165" formatCode="#,##0.00\ ;&quot; (&quot;#,##0.00\);&quot; -&quot;#\ ;@\ "/>
    <numFmt numFmtId="166" formatCode="[$R$-416]\ #,##0.00;[Red]\-[$R$-416]\ #,##0.00"/>
    <numFmt numFmtId="167" formatCode="_-&quot;R$ &quot;* #,##0.00_-;&quot;-R$ &quot;* #,##0.00_-;_-&quot;R$ &quot;* \-??_-;_-@_-"/>
    <numFmt numFmtId="168" formatCode="#,##0_ ;\-#,##0\ "/>
    <numFmt numFmtId="169" formatCode="0.0000"/>
    <numFmt numFmtId="170" formatCode="0.00000000"/>
    <numFmt numFmtId="171" formatCode="&quot;R$ &quot;#,##0.00"/>
    <numFmt numFmtId="172" formatCode="_-&quot;R$&quot;\ * #,##0.00_-;\-&quot;R$&quot;\ * #,##0.00_-;_-&quot;R$&quot;\ * &quot;-&quot;??_-;_-@"/>
    <numFmt numFmtId="173" formatCode="#,##0.00&quot; &quot;;&quot; (&quot;#,##0.00&quot;)&quot;;&quot; -&quot;#&quot; &quot;;@&quot; &quot;"/>
    <numFmt numFmtId="174" formatCode="&quot;R$ &quot;#,##0.00;[Red]&quot;R$ &quot;#,##0.00"/>
    <numFmt numFmtId="175" formatCode="_-* #,##0.00000000_-;\-* #,##0.00000000_-;_-* &quot;-&quot;????????_-;_-@_-"/>
  </numFmts>
  <fonts count="81">
    <font>
      <sz val="10"/>
      <name val="Arial"/>
      <family val="2"/>
    </font>
    <font>
      <sz val="9"/>
      <name val="Arial"/>
      <family val="2"/>
    </font>
    <font>
      <b/>
      <sz val="12"/>
      <name val="Arial"/>
      <family val="2"/>
    </font>
    <font>
      <b/>
      <sz val="14"/>
      <color indexed="8"/>
      <name val="Arial1"/>
      <family val="0"/>
    </font>
    <font>
      <sz val="18"/>
      <name val="Arial"/>
      <family val="2"/>
    </font>
    <font>
      <sz val="16"/>
      <name val="Arial"/>
      <family val="2"/>
    </font>
    <font>
      <sz val="14"/>
      <name val="Arial"/>
      <family val="2"/>
    </font>
    <font>
      <b/>
      <sz val="10"/>
      <color indexed="10"/>
      <name val="Arial"/>
      <family val="2"/>
    </font>
    <font>
      <b/>
      <sz val="14"/>
      <color indexed="10"/>
      <name val="Arial"/>
      <family val="2"/>
    </font>
    <font>
      <sz val="10"/>
      <color indexed="8"/>
      <name val="Arial Narrow"/>
      <family val="2"/>
    </font>
    <font>
      <sz val="10"/>
      <color indexed="8"/>
      <name val="Times New Roman"/>
      <family val="1"/>
    </font>
    <font>
      <b/>
      <sz val="11"/>
      <name val="Arial Narrow"/>
      <family val="2"/>
    </font>
    <font>
      <sz val="10"/>
      <name val="Arial Narrow"/>
      <family val="2"/>
    </font>
    <font>
      <sz val="10"/>
      <name val="Bookman Old Style"/>
      <family val="1"/>
    </font>
    <font>
      <b/>
      <sz val="10"/>
      <name val="Arial Narrow"/>
      <family val="2"/>
    </font>
    <font>
      <sz val="10"/>
      <name val="Times New Roman"/>
      <family val="1"/>
    </font>
    <font>
      <sz val="10"/>
      <color indexed="10"/>
      <name val="Arial Narrow"/>
      <family val="2"/>
    </font>
    <font>
      <b/>
      <sz val="10"/>
      <color indexed="8"/>
      <name val="Arial Narrow"/>
      <family val="2"/>
    </font>
    <font>
      <b/>
      <sz val="10"/>
      <color indexed="10"/>
      <name val="Arial Narrow"/>
      <family val="2"/>
    </font>
    <font>
      <sz val="9"/>
      <color indexed="8"/>
      <name val="Arial Narrow"/>
      <family val="2"/>
    </font>
    <font>
      <b/>
      <i/>
      <sz val="10"/>
      <name val="Arial Narrow"/>
      <family val="2"/>
    </font>
    <font>
      <sz val="10"/>
      <color indexed="9"/>
      <name val="Arial Narrow"/>
      <family val="2"/>
    </font>
    <font>
      <sz val="10"/>
      <color indexed="55"/>
      <name val="Arial Narrow"/>
      <family val="2"/>
    </font>
    <font>
      <sz val="11"/>
      <name val="Arial"/>
      <family val="2"/>
    </font>
    <font>
      <sz val="12"/>
      <name val="Arial"/>
      <family val="2"/>
    </font>
    <font>
      <b/>
      <i/>
      <sz val="10"/>
      <name val="Arial"/>
      <family val="2"/>
    </font>
    <font>
      <b/>
      <sz val="10"/>
      <name val="Arial"/>
      <family val="2"/>
    </font>
    <font>
      <b/>
      <sz val="11"/>
      <name val="Times New Roman"/>
      <family val="1"/>
    </font>
    <font>
      <b/>
      <sz val="11"/>
      <color indexed="8"/>
      <name val="Arial Narrow"/>
      <family val="2"/>
    </font>
    <font>
      <b/>
      <sz val="11"/>
      <name val="Arial"/>
      <family val="2"/>
    </font>
    <font>
      <b/>
      <sz val="10"/>
      <color indexed="8"/>
      <name val="Times New Roman"/>
      <family val="1"/>
    </font>
    <font>
      <b/>
      <sz val="9"/>
      <color indexed="8"/>
      <name val="Arial Narrow"/>
      <family val="2"/>
    </font>
    <font>
      <sz val="11"/>
      <name val="Times New Roman"/>
      <family val="1"/>
    </font>
    <font>
      <b/>
      <sz val="14"/>
      <name val="Times New Roman"/>
      <family val="1"/>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8"/>
      <name val="Arial Narrow"/>
      <family val="2"/>
    </font>
    <font>
      <b/>
      <sz val="11"/>
      <color indexed="10"/>
      <name val="Arial Narrow"/>
      <family val="2"/>
    </font>
    <font>
      <sz val="11"/>
      <color indexed="8"/>
      <name val="Arial"/>
      <family val="2"/>
    </font>
    <font>
      <sz val="9"/>
      <color indexed="8"/>
      <name val="Times New Roman"/>
      <family val="1"/>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0000"/>
      <name val="Arial Narrow"/>
      <family val="2"/>
    </font>
    <font>
      <sz val="11"/>
      <color theme="1"/>
      <name val="Arial Narrow"/>
      <family val="2"/>
    </font>
    <font>
      <b/>
      <sz val="11"/>
      <color rgb="FFFF0000"/>
      <name val="Arial Narrow"/>
      <family val="2"/>
    </font>
    <font>
      <sz val="11"/>
      <color rgb="FF000000"/>
      <name val="Arial"/>
      <family val="2"/>
    </font>
    <font>
      <b/>
      <sz val="11"/>
      <color rgb="FF000000"/>
      <name val="Arial Narrow"/>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rgb="FFFFFF00"/>
        <bgColor indexed="64"/>
      </patternFill>
    </fill>
    <fill>
      <patternFill patternType="solid">
        <fgColor theme="0"/>
        <bgColor indexed="64"/>
      </patternFill>
    </fill>
    <fill>
      <patternFill patternType="solid">
        <fgColor theme="2" tint="-0.09996999800205231"/>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medium">
        <color indexed="8"/>
      </right>
      <top style="thin">
        <color indexed="8"/>
      </top>
      <bottom style="thin">
        <color indexed="8"/>
      </bottom>
    </border>
    <border>
      <left style="thin">
        <color indexed="8"/>
      </left>
      <right style="thin">
        <color indexed="8"/>
      </right>
      <top>
        <color indexed="63"/>
      </top>
      <bottom style="medium">
        <color indexed="8"/>
      </bottom>
    </border>
    <border>
      <left>
        <color indexed="63"/>
      </left>
      <right style="hair">
        <color indexed="8"/>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hair">
        <color indexed="8"/>
      </bottom>
    </border>
    <border>
      <left style="thin">
        <color indexed="8"/>
      </left>
      <right style="thin">
        <color indexed="8"/>
      </right>
      <top>
        <color indexed="63"/>
      </top>
      <bottom style="thin">
        <color indexed="8"/>
      </bottom>
    </border>
    <border>
      <left>
        <color indexed="63"/>
      </left>
      <right>
        <color indexed="63"/>
      </right>
      <top style="hair">
        <color indexed="8"/>
      </top>
      <bottom style="hair">
        <color indexed="8"/>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style="hair">
        <color indexed="8"/>
      </bottom>
    </border>
    <border diagonalUp="1" diagonalDown="1">
      <left style="hair">
        <color indexed="8"/>
      </left>
      <right style="medium">
        <color indexed="8"/>
      </right>
      <top style="medium">
        <color indexed="8"/>
      </top>
      <bottom style="hair">
        <color indexed="8"/>
      </bottom>
      <diagonal style="double">
        <color indexed="8"/>
      </diagonal>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hair">
        <color indexed="8"/>
      </left>
      <right style="medium">
        <color indexed="8"/>
      </right>
      <top style="medium">
        <color indexed="8"/>
      </top>
      <bottom style="medium">
        <color indexed="8"/>
      </bottom>
    </border>
    <border>
      <left style="hair">
        <color indexed="8"/>
      </left>
      <right style="medium">
        <color indexed="8"/>
      </right>
      <top style="hair">
        <color indexed="8"/>
      </top>
      <bottom style="hair">
        <color indexed="8"/>
      </bottom>
    </border>
    <border>
      <left style="medium">
        <color indexed="8"/>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style="thin"/>
      <top style="thick"/>
      <bottom style="thin"/>
    </border>
    <border>
      <left style="thick"/>
      <right>
        <color indexed="63"/>
      </right>
      <top>
        <color indexed="63"/>
      </top>
      <bottom>
        <color indexed="63"/>
      </bottom>
    </border>
    <border>
      <left style="medium">
        <color indexed="8"/>
      </left>
      <right>
        <color indexed="63"/>
      </right>
      <top>
        <color indexed="63"/>
      </top>
      <bottom style="hair">
        <color indexed="8"/>
      </bottom>
    </border>
    <border>
      <left>
        <color indexed="63"/>
      </left>
      <right style="thin"/>
      <top style="thick"/>
      <bottom style="thin"/>
    </border>
    <border>
      <left style="medium">
        <color indexed="8"/>
      </left>
      <right style="thick"/>
      <top style="medium">
        <color indexed="8"/>
      </top>
      <bottom style="thick"/>
    </border>
    <border>
      <left style="hair">
        <color indexed="8"/>
      </left>
      <right style="medium">
        <color indexed="8"/>
      </right>
      <top style="medium">
        <color indexed="8"/>
      </top>
      <bottom style="thin">
        <color indexed="8"/>
      </bottom>
    </border>
    <border>
      <left style="hair">
        <color indexed="8"/>
      </left>
      <right style="medium">
        <color indexed="8"/>
      </right>
      <top>
        <color indexed="63"/>
      </top>
      <bottom>
        <color indexed="63"/>
      </bottom>
    </border>
    <border>
      <left>
        <color indexed="63"/>
      </left>
      <right style="medium">
        <color indexed="8"/>
      </right>
      <top>
        <color indexed="63"/>
      </top>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style="hair">
        <color indexed="8"/>
      </left>
      <right style="thick"/>
      <top>
        <color indexed="63"/>
      </top>
      <bottom>
        <color indexed="63"/>
      </bottom>
    </border>
    <border>
      <left style="thin">
        <color indexed="8"/>
      </left>
      <right style="thick"/>
      <top style="thin">
        <color indexed="8"/>
      </top>
      <bottom>
        <color indexed="63"/>
      </bottom>
    </border>
    <border>
      <left style="hair">
        <color indexed="8"/>
      </left>
      <right style="thick"/>
      <top style="thin">
        <color indexed="8"/>
      </top>
      <bottom style="medium">
        <color indexed="8"/>
      </bottom>
    </border>
    <border>
      <left style="hair">
        <color indexed="8"/>
      </left>
      <right style="medium">
        <color indexed="8"/>
      </right>
      <top>
        <color indexed="63"/>
      </top>
      <bottom style="hair">
        <color indexed="8"/>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style="double"/>
    </border>
    <border>
      <left style="thin">
        <color rgb="FF000000"/>
      </left>
      <right/>
      <top style="thin">
        <color rgb="FF000000"/>
      </top>
      <bottom style="double"/>
    </border>
    <border>
      <left style="thin"/>
      <right>
        <color indexed="63"/>
      </right>
      <top style="thin"/>
      <bottom style="thin"/>
    </border>
    <border>
      <left>
        <color indexed="63"/>
      </left>
      <right>
        <color indexed="63"/>
      </right>
      <top style="thin"/>
      <bottom style="thin"/>
    </border>
    <border>
      <left/>
      <right/>
      <top style="double">
        <color rgb="FF000000"/>
      </top>
      <bottom style="double">
        <color rgb="FF000000"/>
      </bottom>
    </border>
    <border>
      <left>
        <color indexed="63"/>
      </left>
      <right style="thin"/>
      <top style="thin"/>
      <bottom style="thin"/>
    </border>
    <border>
      <left/>
      <right style="double"/>
      <top style="double"/>
      <bottom style="double"/>
    </border>
    <border>
      <left>
        <color indexed="63"/>
      </left>
      <right style="double"/>
      <top>
        <color indexed="63"/>
      </top>
      <bottom>
        <color indexed="63"/>
      </bottom>
    </border>
    <border>
      <left style="medium">
        <color indexed="8"/>
      </left>
      <right>
        <color indexed="63"/>
      </right>
      <top style="thin">
        <color indexed="8"/>
      </top>
      <bottom style="thin">
        <color indexed="8"/>
      </bottom>
    </border>
    <border>
      <left style="hair">
        <color indexed="8"/>
      </left>
      <right style="hair">
        <color indexed="8"/>
      </right>
      <top style="medium">
        <color indexed="8"/>
      </top>
      <bottom style="thin">
        <color indexed="8"/>
      </bottom>
    </border>
    <border>
      <left>
        <color indexed="63"/>
      </left>
      <right>
        <color indexed="63"/>
      </right>
      <top style="thin">
        <color indexed="8"/>
      </top>
      <bottom>
        <color indexed="63"/>
      </bottom>
    </border>
    <border>
      <left style="thick"/>
      <right>
        <color indexed="63"/>
      </right>
      <top style="thin">
        <color indexed="8"/>
      </top>
      <bottom style="thin">
        <color indexed="8"/>
      </bottom>
    </border>
    <border>
      <left>
        <color indexed="63"/>
      </left>
      <right style="thick"/>
      <top style="thin">
        <color indexed="8"/>
      </top>
      <bottom style="thin">
        <color indexed="8"/>
      </bottom>
    </border>
    <border>
      <left>
        <color indexed="63"/>
      </left>
      <right>
        <color indexed="63"/>
      </right>
      <top style="medium">
        <color indexed="8"/>
      </top>
      <bottom>
        <color indexed="63"/>
      </bottom>
    </border>
    <border diagonalUp="1" diagonalDown="1">
      <left style="thin">
        <color indexed="8"/>
      </left>
      <right style="thin">
        <color indexed="8"/>
      </right>
      <top style="medium">
        <color indexed="8"/>
      </top>
      <bottom style="medium">
        <color indexed="8"/>
      </bottom>
      <diagonal style="thin">
        <color indexed="8"/>
      </diagonal>
    </border>
    <border>
      <left style="medium">
        <color indexed="8"/>
      </left>
      <right style="medium">
        <color indexed="8"/>
      </right>
      <top style="medium">
        <color indexed="8"/>
      </top>
      <bottom>
        <color indexed="63"/>
      </bottom>
    </border>
    <border>
      <left style="medium">
        <color indexed="8"/>
      </left>
      <right>
        <color indexed="63"/>
      </right>
      <top>
        <color indexed="63"/>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hair">
        <color indexed="8"/>
      </right>
      <top style="thin">
        <color indexed="8"/>
      </top>
      <bottom style="medium">
        <color indexed="8"/>
      </bottom>
    </border>
    <border>
      <left style="medium">
        <color indexed="8"/>
      </left>
      <right style="thin">
        <color indexed="8"/>
      </right>
      <top style="thin">
        <color indexed="8"/>
      </top>
      <bottom style="medium">
        <color indexed="8"/>
      </bottom>
    </border>
    <border>
      <left>
        <color indexed="63"/>
      </left>
      <right style="medium">
        <color indexed="8"/>
      </right>
      <top style="medium">
        <color indexed="8"/>
      </top>
      <bottom style="thick"/>
    </border>
    <border>
      <left>
        <color indexed="63"/>
      </left>
      <right style="thin">
        <color indexed="8"/>
      </right>
      <top style="thin">
        <color indexed="8"/>
      </top>
      <bottom style="medium">
        <color indexed="8"/>
      </bottom>
    </border>
    <border>
      <left style="hair">
        <color indexed="8"/>
      </left>
      <right style="hair">
        <color indexed="8"/>
      </right>
      <top style="medium">
        <color indexed="8"/>
      </top>
      <bottom>
        <color indexed="63"/>
      </bottom>
    </border>
    <border>
      <left style="thick"/>
      <right style="medium">
        <color indexed="8"/>
      </right>
      <top style="thick"/>
      <bottom>
        <color indexed="63"/>
      </bottom>
    </border>
    <border>
      <left style="medium">
        <color indexed="8"/>
      </left>
      <right style="medium">
        <color indexed="8"/>
      </right>
      <top style="thick"/>
      <bottom style="thick"/>
    </border>
    <border>
      <left style="medium">
        <color indexed="8"/>
      </left>
      <right style="thick"/>
      <top style="thick"/>
      <bottom style="thick"/>
    </border>
    <border>
      <left>
        <color indexed="63"/>
      </left>
      <right style="thick"/>
      <top>
        <color indexed="63"/>
      </top>
      <bottom>
        <color indexed="63"/>
      </bottom>
    </border>
    <border>
      <left>
        <color indexed="63"/>
      </left>
      <right>
        <color indexed="63"/>
      </right>
      <top>
        <color indexed="63"/>
      </top>
      <bottom style="thick"/>
    </border>
    <border>
      <left style="medium">
        <color indexed="8"/>
      </left>
      <right style="medium">
        <color indexed="8"/>
      </right>
      <top style="thick"/>
      <bottom>
        <color indexed="63"/>
      </bottom>
    </border>
    <border>
      <left style="medium">
        <color indexed="8"/>
      </left>
      <right style="thick"/>
      <top style="thick"/>
      <bottom style="medium">
        <color indexed="8"/>
      </bottom>
    </border>
    <border>
      <left style="medium">
        <color indexed="8"/>
      </left>
      <right style="thick"/>
      <top style="hair">
        <color indexed="8"/>
      </top>
      <bottom style="medium">
        <color indexed="8"/>
      </bottom>
    </border>
    <border>
      <left style="medium">
        <color indexed="8"/>
      </left>
      <right>
        <color indexed="63"/>
      </right>
      <top style="hair">
        <color indexed="8"/>
      </top>
      <bottom style="medium">
        <color indexed="8"/>
      </bottom>
    </border>
    <border>
      <left>
        <color indexed="63"/>
      </left>
      <right style="thin">
        <color indexed="8"/>
      </right>
      <top>
        <color indexed="63"/>
      </top>
      <bottom style="thin">
        <color indexed="8"/>
      </bottom>
    </border>
    <border>
      <left style="medium">
        <color indexed="8"/>
      </left>
      <right style="thin">
        <color indexed="8"/>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color indexed="63"/>
      </right>
      <top>
        <color indexed="63"/>
      </top>
      <bottom style="thin">
        <color indexed="8"/>
      </bottom>
    </border>
    <border>
      <left style="medium">
        <color indexed="8"/>
      </left>
      <right style="hair">
        <color indexed="8"/>
      </right>
      <top style="medium">
        <color indexed="8"/>
      </top>
      <bottom style="thin">
        <color indexed="8"/>
      </bottom>
    </border>
    <border>
      <left style="thin">
        <color indexed="8"/>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double">
        <color indexed="8"/>
      </left>
      <right style="double">
        <color indexed="8"/>
      </right>
      <top style="double">
        <color indexed="8"/>
      </top>
      <bottom style="double">
        <color indexed="8"/>
      </bottom>
    </border>
    <border>
      <left style="medium">
        <color indexed="8"/>
      </left>
      <right style="medium">
        <color indexed="8"/>
      </right>
      <top style="double">
        <color indexed="8"/>
      </top>
      <bottom style="thin">
        <color indexed="8"/>
      </bottom>
    </border>
    <border>
      <left style="medium">
        <color rgb="FF000000"/>
      </left>
      <right>
        <color indexed="63"/>
      </right>
      <top style="double"/>
      <bottom/>
    </border>
    <border>
      <left style="medium">
        <color rgb="FF000000"/>
      </left>
      <right style="thin">
        <color rgb="FF000000"/>
      </right>
      <top>
        <color indexed="63"/>
      </top>
      <bottom>
        <color indexed="63"/>
      </bottom>
    </border>
    <border>
      <left style="medium">
        <color rgb="FF000000"/>
      </left>
      <right style="thin">
        <color rgb="FF000000"/>
      </right>
      <top/>
      <bottom style="double"/>
    </border>
    <border>
      <left style="double"/>
      <right/>
      <top style="double"/>
      <bottom style="double"/>
    </border>
    <border>
      <left/>
      <right/>
      <top style="double"/>
      <bottom style="double"/>
    </border>
    <border>
      <left style="double"/>
      <right style="double"/>
      <top style="double"/>
      <bottom/>
    </border>
    <border>
      <left style="double"/>
      <right style="double"/>
      <top/>
      <bottom/>
    </border>
    <border>
      <left style="thin">
        <color rgb="FF000000"/>
      </left>
      <right style="thin">
        <color rgb="FF000000"/>
      </right>
      <top>
        <color indexed="63"/>
      </top>
      <bottom>
        <color indexed="63"/>
      </bottom>
    </border>
    <border>
      <left style="thin">
        <color rgb="FF000000"/>
      </left>
      <right style="thin">
        <color rgb="FF000000"/>
      </right>
      <top/>
      <bottom style="double"/>
    </border>
    <border>
      <left style="medium">
        <color indexed="8"/>
      </left>
      <right style="medium">
        <color indexed="8"/>
      </right>
      <top style="medium">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style="hair">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3" fillId="29" borderId="1"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167" fontId="0" fillId="0" borderId="0" applyFill="0" applyBorder="0" applyAlignment="0" applyProtection="0"/>
    <xf numFmtId="42" fontId="0" fillId="0" borderId="0" applyFill="0" applyBorder="0" applyAlignment="0" applyProtection="0"/>
    <xf numFmtId="0" fontId="66" fillId="30" borderId="0" applyNumberFormat="0" applyBorder="0" applyAlignment="0" applyProtection="0"/>
    <xf numFmtId="0" fontId="0" fillId="31" borderId="4" applyNumberFormat="0" applyFont="0" applyAlignment="0" applyProtection="0"/>
    <xf numFmtId="9" fontId="0" fillId="0" borderId="0" applyFill="0" applyBorder="0" applyAlignment="0" applyProtection="0"/>
    <xf numFmtId="0" fontId="67" fillId="32" borderId="0" applyNumberFormat="0" applyBorder="0" applyAlignment="0" applyProtection="0"/>
    <xf numFmtId="0" fontId="68" fillId="21" borderId="5" applyNumberFormat="0" applyAlignment="0" applyProtection="0"/>
    <xf numFmtId="41" fontId="0" fillId="0" borderId="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74" fillId="0" borderId="8" applyNumberFormat="0" applyFill="0" applyAlignment="0" applyProtection="0"/>
    <xf numFmtId="0" fontId="74" fillId="0" borderId="0" applyNumberFormat="0" applyFill="0" applyBorder="0" applyAlignment="0" applyProtection="0"/>
    <xf numFmtId="0" fontId="75" fillId="0" borderId="9" applyNumberFormat="0" applyFill="0" applyAlignment="0" applyProtection="0"/>
    <xf numFmtId="165" fontId="0" fillId="0" borderId="0">
      <alignment/>
      <protection/>
    </xf>
  </cellStyleXfs>
  <cellXfs count="297">
    <xf numFmtId="0" fontId="0" fillId="0" borderId="0" xfId="0" applyAlignment="1">
      <alignment/>
    </xf>
    <xf numFmtId="0" fontId="1" fillId="0" borderId="0" xfId="0" applyFont="1" applyAlignment="1">
      <alignment/>
    </xf>
    <xf numFmtId="0" fontId="4" fillId="0" borderId="10" xfId="0" applyFont="1" applyBorder="1" applyAlignment="1">
      <alignment horizontal="center" vertical="center" wrapText="1"/>
    </xf>
    <xf numFmtId="164" fontId="5" fillId="33"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5" fillId="33" borderId="10" xfId="0" applyFont="1" applyFill="1" applyBorder="1" applyAlignment="1">
      <alignment horizontal="center" vertical="center"/>
    </xf>
    <xf numFmtId="165" fontId="6" fillId="0" borderId="10" xfId="62" applyFont="1" applyBorder="1" applyAlignment="1">
      <alignment horizontal="center" vertical="center" wrapText="1"/>
      <protection/>
    </xf>
    <xf numFmtId="165" fontId="5" fillId="0" borderId="10" xfId="62" applyFont="1" applyBorder="1" applyAlignment="1">
      <alignment horizontal="center" vertical="center"/>
      <protection/>
    </xf>
    <xf numFmtId="166" fontId="5" fillId="0" borderId="10" xfId="62" applyNumberFormat="1" applyFont="1" applyBorder="1" applyAlignment="1">
      <alignment horizontal="center" vertical="center"/>
      <protection/>
    </xf>
    <xf numFmtId="0" fontId="7" fillId="0" borderId="0" xfId="0" applyFont="1" applyAlignment="1">
      <alignment vertical="top" wrapText="1"/>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12" fillId="0" borderId="11"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0" borderId="14" xfId="0" applyFont="1" applyBorder="1" applyAlignment="1">
      <alignment horizontal="right"/>
    </xf>
    <xf numFmtId="10" fontId="0" fillId="0" borderId="0" xfId="50" applyNumberFormat="1" applyFill="1" applyBorder="1" applyAlignment="1" applyProtection="1">
      <alignment/>
      <protection/>
    </xf>
    <xf numFmtId="167" fontId="9" fillId="0" borderId="0" xfId="0" applyNumberFormat="1" applyFont="1" applyAlignment="1">
      <alignment/>
    </xf>
    <xf numFmtId="167" fontId="15" fillId="33" borderId="15" xfId="46" applyFont="1" applyFill="1" applyBorder="1" applyAlignment="1" applyProtection="1">
      <alignment/>
      <protection/>
    </xf>
    <xf numFmtId="0" fontId="1" fillId="0" borderId="13" xfId="0" applyFont="1" applyBorder="1" applyAlignment="1">
      <alignment/>
    </xf>
    <xf numFmtId="10" fontId="9" fillId="34" borderId="16" xfId="0" applyNumberFormat="1" applyFont="1" applyFill="1" applyBorder="1" applyAlignment="1">
      <alignment horizontal="center" vertical="center"/>
    </xf>
    <xf numFmtId="10" fontId="9" fillId="33" borderId="17" xfId="0" applyNumberFormat="1" applyFont="1" applyFill="1" applyBorder="1" applyAlignment="1">
      <alignment horizontal="center"/>
    </xf>
    <xf numFmtId="10" fontId="9" fillId="33" borderId="10" xfId="0" applyNumberFormat="1" applyFont="1" applyFill="1" applyBorder="1" applyAlignment="1">
      <alignment horizontal="center"/>
    </xf>
    <xf numFmtId="10" fontId="9" fillId="33" borderId="18" xfId="0" applyNumberFormat="1" applyFont="1" applyFill="1" applyBorder="1" applyAlignment="1">
      <alignment horizontal="center"/>
    </xf>
    <xf numFmtId="0" fontId="9" fillId="0" borderId="19" xfId="0" applyFont="1" applyBorder="1" applyAlignment="1">
      <alignment horizontal="left" vertical="center"/>
    </xf>
    <xf numFmtId="10" fontId="9" fillId="33" borderId="20" xfId="0" applyNumberFormat="1" applyFont="1" applyFill="1" applyBorder="1" applyAlignment="1">
      <alignment horizontal="right" vertical="center"/>
    </xf>
    <xf numFmtId="0" fontId="9" fillId="0" borderId="21" xfId="0" applyFont="1" applyBorder="1" applyAlignment="1">
      <alignment horizontal="left" vertical="center"/>
    </xf>
    <xf numFmtId="0" fontId="0" fillId="33" borderId="10" xfId="50" applyNumberFormat="1" applyFill="1" applyBorder="1" applyAlignment="1" applyProtection="1">
      <alignment horizontal="right" vertical="center"/>
      <protection/>
    </xf>
    <xf numFmtId="10" fontId="9" fillId="33" borderId="19" xfId="0" applyNumberFormat="1" applyFont="1" applyFill="1" applyBorder="1" applyAlignment="1">
      <alignment horizontal="center"/>
    </xf>
    <xf numFmtId="165" fontId="9" fillId="0" borderId="0" xfId="62" applyFont="1">
      <alignment/>
      <protection/>
    </xf>
    <xf numFmtId="2" fontId="9" fillId="0" borderId="0" xfId="0" applyNumberFormat="1" applyFont="1" applyAlignment="1">
      <alignment/>
    </xf>
    <xf numFmtId="10" fontId="9" fillId="34" borderId="20" xfId="0" applyNumberFormat="1" applyFont="1" applyFill="1" applyBorder="1" applyAlignment="1">
      <alignment horizontal="center" vertical="center"/>
    </xf>
    <xf numFmtId="10" fontId="9" fillId="33" borderId="20" xfId="0" applyNumberFormat="1" applyFont="1" applyFill="1" applyBorder="1" applyAlignment="1">
      <alignment horizontal="center" vertical="center"/>
    </xf>
    <xf numFmtId="1" fontId="9" fillId="0" borderId="0" xfId="50" applyNumberFormat="1" applyFont="1" applyFill="1" applyBorder="1" applyAlignment="1" applyProtection="1">
      <alignment/>
      <protection/>
    </xf>
    <xf numFmtId="10" fontId="9" fillId="34" borderId="10" xfId="0" applyNumberFormat="1" applyFont="1" applyFill="1" applyBorder="1" applyAlignment="1">
      <alignment horizontal="center" vertical="center"/>
    </xf>
    <xf numFmtId="10" fontId="9" fillId="33" borderId="10" xfId="0" applyNumberFormat="1" applyFont="1" applyFill="1" applyBorder="1" applyAlignment="1">
      <alignment horizontal="center" vertical="center"/>
    </xf>
    <xf numFmtId="10" fontId="9" fillId="0" borderId="0" xfId="50" applyNumberFormat="1" applyFont="1" applyFill="1" applyBorder="1" applyAlignment="1" applyProtection="1">
      <alignment wrapText="1"/>
      <protection/>
    </xf>
    <xf numFmtId="168" fontId="9" fillId="33" borderId="10" xfId="62" applyNumberFormat="1" applyFont="1" applyFill="1" applyBorder="1" applyAlignment="1">
      <alignment horizontal="center"/>
      <protection/>
    </xf>
    <xf numFmtId="10" fontId="9" fillId="33" borderId="10" xfId="50" applyNumberFormat="1" applyFont="1" applyFill="1" applyBorder="1" applyAlignment="1" applyProtection="1">
      <alignment horizontal="center"/>
      <protection/>
    </xf>
    <xf numFmtId="0" fontId="9" fillId="0" borderId="0" xfId="0" applyFont="1" applyAlignment="1">
      <alignment horizontal="center" vertical="center"/>
    </xf>
    <xf numFmtId="0" fontId="14" fillId="0" borderId="0" xfId="0" applyFont="1" applyAlignment="1">
      <alignment horizontal="center" vertical="center"/>
    </xf>
    <xf numFmtId="4" fontId="15" fillId="0" borderId="0" xfId="0" applyNumberFormat="1" applyFont="1" applyAlignment="1">
      <alignment/>
    </xf>
    <xf numFmtId="10" fontId="9" fillId="33" borderId="22" xfId="0" applyNumberFormat="1" applyFont="1" applyFill="1" applyBorder="1" applyAlignment="1">
      <alignment horizontal="center"/>
    </xf>
    <xf numFmtId="10" fontId="9" fillId="33" borderId="20" xfId="0" applyNumberFormat="1" applyFont="1" applyFill="1" applyBorder="1" applyAlignment="1">
      <alignment horizontal="center"/>
    </xf>
    <xf numFmtId="10" fontId="20" fillId="0" borderId="23" xfId="0" applyNumberFormat="1" applyFont="1" applyBorder="1" applyAlignment="1">
      <alignment horizontal="center"/>
    </xf>
    <xf numFmtId="4" fontId="10" fillId="0" borderId="24" xfId="0" applyNumberFormat="1" applyFont="1" applyBorder="1" applyAlignment="1">
      <alignment horizontal="right"/>
    </xf>
    <xf numFmtId="0" fontId="9" fillId="0" borderId="25" xfId="0" applyFont="1" applyBorder="1" applyAlignment="1">
      <alignment horizontal="center" vertical="center"/>
    </xf>
    <xf numFmtId="0" fontId="21" fillId="0" borderId="0" xfId="0" applyFont="1" applyAlignment="1" applyProtection="1">
      <alignment/>
      <protection hidden="1"/>
    </xf>
    <xf numFmtId="0" fontId="9" fillId="35" borderId="26" xfId="0" applyFont="1" applyFill="1" applyBorder="1" applyAlignment="1">
      <alignment horizontal="left" vertical="center"/>
    </xf>
    <xf numFmtId="10" fontId="9" fillId="35" borderId="27" xfId="0" applyNumberFormat="1" applyFont="1" applyFill="1" applyBorder="1" applyAlignment="1">
      <alignment horizontal="center"/>
    </xf>
    <xf numFmtId="167" fontId="0" fillId="35" borderId="28" xfId="46" applyFill="1" applyBorder="1" applyAlignment="1" applyProtection="1">
      <alignment vertical="center"/>
      <protection/>
    </xf>
    <xf numFmtId="0" fontId="9" fillId="35" borderId="29" xfId="0" applyFont="1" applyFill="1" applyBorder="1" applyAlignment="1">
      <alignment horizontal="left" vertical="center"/>
    </xf>
    <xf numFmtId="10" fontId="9" fillId="35" borderId="18" xfId="0" applyNumberFormat="1" applyFont="1" applyFill="1" applyBorder="1" applyAlignment="1">
      <alignment horizontal="center"/>
    </xf>
    <xf numFmtId="167" fontId="0" fillId="35" borderId="30" xfId="46" applyFill="1" applyBorder="1" applyAlignment="1" applyProtection="1">
      <alignment vertical="center"/>
      <protection/>
    </xf>
    <xf numFmtId="0" fontId="9" fillId="35" borderId="26" xfId="0" applyFont="1" applyFill="1" applyBorder="1" applyAlignment="1">
      <alignment horizontal="left" vertical="center" wrapText="1"/>
    </xf>
    <xf numFmtId="10" fontId="9" fillId="35" borderId="27" xfId="0" applyNumberFormat="1" applyFont="1" applyFill="1" applyBorder="1" applyAlignment="1">
      <alignment horizontal="center" vertical="center"/>
    </xf>
    <xf numFmtId="0" fontId="22" fillId="34" borderId="0" xfId="0" applyNumberFormat="1" applyFont="1" applyFill="1" applyAlignment="1" applyProtection="1">
      <alignment/>
      <protection hidden="1"/>
    </xf>
    <xf numFmtId="10" fontId="9" fillId="35" borderId="31" xfId="0" applyNumberFormat="1" applyFont="1" applyFill="1" applyBorder="1" applyAlignment="1">
      <alignment horizontal="center"/>
    </xf>
    <xf numFmtId="167" fontId="0" fillId="35" borderId="32" xfId="46" applyFill="1" applyBorder="1" applyAlignment="1" applyProtection="1">
      <alignment vertical="center"/>
      <protection/>
    </xf>
    <xf numFmtId="0" fontId="9" fillId="34" borderId="0" xfId="0" applyFont="1" applyFill="1" applyAlignment="1">
      <alignment/>
    </xf>
    <xf numFmtId="10" fontId="9" fillId="35" borderId="10" xfId="0" applyNumberFormat="1" applyFont="1" applyFill="1" applyBorder="1" applyAlignment="1">
      <alignment horizontal="center"/>
    </xf>
    <xf numFmtId="167" fontId="0" fillId="35" borderId="15" xfId="46" applyFill="1" applyBorder="1" applyAlignment="1" applyProtection="1">
      <alignment vertical="center"/>
      <protection/>
    </xf>
    <xf numFmtId="10" fontId="9" fillId="35" borderId="33" xfId="0" applyNumberFormat="1" applyFont="1" applyFill="1" applyBorder="1" applyAlignment="1">
      <alignment horizontal="center"/>
    </xf>
    <xf numFmtId="167" fontId="0" fillId="35" borderId="34" xfId="46" applyFill="1" applyBorder="1" applyAlignment="1" applyProtection="1">
      <alignment vertical="center"/>
      <protection/>
    </xf>
    <xf numFmtId="167" fontId="0" fillId="35" borderId="32" xfId="46" applyFill="1" applyBorder="1" applyAlignment="1" applyProtection="1">
      <alignment/>
      <protection/>
    </xf>
    <xf numFmtId="0" fontId="16" fillId="0" borderId="0" xfId="0" applyFont="1" applyAlignment="1">
      <alignment vertical="center" wrapText="1"/>
    </xf>
    <xf numFmtId="0" fontId="16" fillId="0" borderId="0" xfId="0" applyFont="1" applyAlignment="1">
      <alignment horizontal="center" vertical="center" wrapText="1"/>
    </xf>
    <xf numFmtId="0" fontId="0" fillId="0" borderId="0" xfId="0" applyFont="1" applyAlignment="1">
      <alignment/>
    </xf>
    <xf numFmtId="4" fontId="0" fillId="36" borderId="35" xfId="0" applyNumberFormat="1" applyFont="1" applyFill="1" applyBorder="1" applyAlignment="1">
      <alignment/>
    </xf>
    <xf numFmtId="10" fontId="0" fillId="36" borderId="23" xfId="0" applyNumberFormat="1" applyFont="1" applyFill="1" applyBorder="1" applyAlignment="1">
      <alignment horizontal="right"/>
    </xf>
    <xf numFmtId="4" fontId="0" fillId="0" borderId="36" xfId="0" applyNumberFormat="1" applyFont="1" applyBorder="1" applyAlignment="1">
      <alignment/>
    </xf>
    <xf numFmtId="4" fontId="0" fillId="0" borderId="0" xfId="0" applyNumberFormat="1" applyFont="1" applyAlignment="1">
      <alignment/>
    </xf>
    <xf numFmtId="4" fontId="24" fillId="0" borderId="14" xfId="0" applyNumberFormat="1" applyFont="1" applyBorder="1" applyAlignment="1" applyProtection="1">
      <alignment horizontal="center" vertical="top"/>
      <protection hidden="1"/>
    </xf>
    <xf numFmtId="10" fontId="25" fillId="0" borderId="23" xfId="0" applyNumberFormat="1" applyFont="1" applyBorder="1" applyAlignment="1">
      <alignment horizontal="right"/>
    </xf>
    <xf numFmtId="4" fontId="0" fillId="0" borderId="36" xfId="0" applyNumberFormat="1" applyFont="1" applyBorder="1" applyAlignment="1">
      <alignment horizontal="right"/>
    </xf>
    <xf numFmtId="4" fontId="26" fillId="0" borderId="14" xfId="0" applyNumberFormat="1" applyFont="1" applyBorder="1" applyAlignment="1">
      <alignment/>
    </xf>
    <xf numFmtId="4" fontId="2" fillId="0" borderId="14" xfId="0" applyNumberFormat="1" applyFont="1" applyBorder="1" applyAlignment="1">
      <alignment/>
    </xf>
    <xf numFmtId="167" fontId="0" fillId="37" borderId="14" xfId="46" applyFill="1" applyBorder="1" applyAlignment="1" applyProtection="1">
      <alignment/>
      <protection/>
    </xf>
    <xf numFmtId="167" fontId="27" fillId="37" borderId="34" xfId="46" applyFont="1" applyFill="1" applyBorder="1" applyAlignment="1" applyProtection="1">
      <alignment/>
      <protection/>
    </xf>
    <xf numFmtId="10" fontId="28" fillId="38" borderId="14" xfId="0" applyNumberFormat="1" applyFont="1" applyFill="1" applyBorder="1" applyAlignment="1">
      <alignment horizontal="center"/>
    </xf>
    <xf numFmtId="167" fontId="29" fillId="37" borderId="37" xfId="46" applyFont="1" applyFill="1" applyBorder="1" applyAlignment="1" applyProtection="1">
      <alignment/>
      <protection/>
    </xf>
    <xf numFmtId="167" fontId="29" fillId="35" borderId="14" xfId="46" applyFont="1" applyFill="1" applyBorder="1" applyAlignment="1" applyProtection="1">
      <alignment/>
      <protection/>
    </xf>
    <xf numFmtId="0" fontId="30" fillId="37" borderId="38" xfId="0" applyFont="1" applyFill="1" applyBorder="1" applyAlignment="1">
      <alignment horizontal="center" vertical="center"/>
    </xf>
    <xf numFmtId="0" fontId="17" fillId="37" borderId="39" xfId="0" applyFont="1" applyFill="1" applyBorder="1" applyAlignment="1">
      <alignment horizontal="center" wrapText="1"/>
    </xf>
    <xf numFmtId="10" fontId="0" fillId="0" borderId="40" xfId="50" applyNumberFormat="1" applyFill="1" applyBorder="1" applyAlignment="1" applyProtection="1">
      <alignment/>
      <protection/>
    </xf>
    <xf numFmtId="0" fontId="9" fillId="37" borderId="41" xfId="0" applyFont="1" applyFill="1" applyBorder="1" applyAlignment="1">
      <alignment horizontal="center" vertical="center"/>
    </xf>
    <xf numFmtId="0" fontId="17" fillId="37" borderId="42" xfId="0" applyFont="1" applyFill="1" applyBorder="1" applyAlignment="1">
      <alignment horizontal="center" wrapText="1"/>
    </xf>
    <xf numFmtId="167" fontId="29" fillId="37" borderId="43" xfId="46" applyFont="1" applyFill="1" applyBorder="1" applyAlignment="1" applyProtection="1">
      <alignment/>
      <protection/>
    </xf>
    <xf numFmtId="43" fontId="9" fillId="0" borderId="0" xfId="0" applyNumberFormat="1" applyFont="1" applyAlignment="1">
      <alignment/>
    </xf>
    <xf numFmtId="167" fontId="32" fillId="33" borderId="32" xfId="46" applyFont="1" applyFill="1" applyBorder="1" applyAlignment="1" applyProtection="1">
      <alignment/>
      <protection/>
    </xf>
    <xf numFmtId="167" fontId="32" fillId="33" borderId="15" xfId="46" applyFont="1" applyFill="1" applyBorder="1" applyAlignment="1" applyProtection="1">
      <alignment/>
      <protection/>
    </xf>
    <xf numFmtId="167" fontId="23" fillId="0" borderId="44" xfId="46" applyFont="1" applyFill="1" applyBorder="1" applyAlignment="1" applyProtection="1">
      <alignment vertical="center"/>
      <protection/>
    </xf>
    <xf numFmtId="167" fontId="23" fillId="0" borderId="45" xfId="46" applyFont="1" applyFill="1" applyBorder="1" applyAlignment="1" applyProtection="1">
      <alignment vertical="center"/>
      <protection/>
    </xf>
    <xf numFmtId="167" fontId="23" fillId="0" borderId="15" xfId="46" applyFont="1" applyFill="1" applyBorder="1" applyAlignment="1" applyProtection="1">
      <alignment vertical="center"/>
      <protection/>
    </xf>
    <xf numFmtId="167" fontId="23" fillId="0" borderId="46" xfId="46" applyFont="1" applyFill="1" applyBorder="1" applyAlignment="1" applyProtection="1">
      <alignment vertical="center"/>
      <protection/>
    </xf>
    <xf numFmtId="167" fontId="23" fillId="0" borderId="47" xfId="46" applyFont="1" applyFill="1" applyBorder="1" applyAlignment="1" applyProtection="1">
      <alignment vertical="center"/>
      <protection/>
    </xf>
    <xf numFmtId="167" fontId="23" fillId="0" borderId="48" xfId="46" applyFont="1" applyFill="1" applyBorder="1" applyAlignment="1" applyProtection="1">
      <alignment vertical="center"/>
      <protection/>
    </xf>
    <xf numFmtId="167" fontId="23" fillId="37" borderId="14" xfId="46" applyFont="1" applyFill="1" applyBorder="1" applyAlignment="1" applyProtection="1">
      <alignment/>
      <protection/>
    </xf>
    <xf numFmtId="167" fontId="32" fillId="33" borderId="47" xfId="46" applyFont="1" applyFill="1" applyBorder="1" applyAlignment="1" applyProtection="1">
      <alignment/>
      <protection/>
    </xf>
    <xf numFmtId="167" fontId="27" fillId="34" borderId="14" xfId="0" applyNumberFormat="1" applyFont="1" applyFill="1" applyBorder="1" applyAlignment="1">
      <alignment vertical="center"/>
    </xf>
    <xf numFmtId="167" fontId="23" fillId="0" borderId="49" xfId="46" applyFont="1" applyFill="1" applyBorder="1" applyAlignment="1" applyProtection="1">
      <alignment vertical="center"/>
      <protection/>
    </xf>
    <xf numFmtId="167" fontId="23" fillId="0" borderId="50" xfId="46" applyFont="1" applyFill="1" applyBorder="1" applyAlignment="1" applyProtection="1">
      <alignment vertical="center"/>
      <protection/>
    </xf>
    <xf numFmtId="167" fontId="23" fillId="0" borderId="34" xfId="46" applyFont="1" applyFill="1" applyBorder="1" applyAlignment="1" applyProtection="1">
      <alignment vertical="center"/>
      <protection/>
    </xf>
    <xf numFmtId="167" fontId="23" fillId="0" borderId="51" xfId="46" applyFont="1" applyFill="1" applyBorder="1" applyAlignment="1" applyProtection="1">
      <alignment/>
      <protection/>
    </xf>
    <xf numFmtId="167" fontId="23" fillId="0" borderId="52" xfId="46" applyFont="1" applyFill="1" applyBorder="1" applyAlignment="1" applyProtection="1">
      <alignment/>
      <protection/>
    </xf>
    <xf numFmtId="167" fontId="23" fillId="0" borderId="53" xfId="46" applyFont="1" applyFill="1" applyBorder="1" applyAlignment="1" applyProtection="1">
      <alignment/>
      <protection/>
    </xf>
    <xf numFmtId="167" fontId="23" fillId="0" borderId="32" xfId="46" applyFont="1" applyFill="1" applyBorder="1" applyAlignment="1" applyProtection="1">
      <alignment/>
      <protection/>
    </xf>
    <xf numFmtId="167" fontId="23" fillId="0" borderId="54" xfId="46" applyFont="1" applyFill="1" applyBorder="1" applyAlignment="1" applyProtection="1">
      <alignment/>
      <protection/>
    </xf>
    <xf numFmtId="167" fontId="23" fillId="0" borderId="45" xfId="46" applyFont="1" applyFill="1" applyBorder="1" applyAlignment="1" applyProtection="1">
      <alignment/>
      <protection/>
    </xf>
    <xf numFmtId="167" fontId="23" fillId="0" borderId="47" xfId="46" applyFont="1" applyFill="1" applyBorder="1" applyAlignment="1" applyProtection="1">
      <alignment/>
      <protection/>
    </xf>
    <xf numFmtId="167" fontId="23" fillId="0" borderId="34" xfId="46" applyFont="1" applyFill="1" applyBorder="1" applyAlignment="1" applyProtection="1">
      <alignment/>
      <protection/>
    </xf>
    <xf numFmtId="167" fontId="2" fillId="35" borderId="14" xfId="46" applyFont="1" applyFill="1" applyBorder="1" applyAlignment="1" applyProtection="1">
      <alignment/>
      <protection/>
    </xf>
    <xf numFmtId="167" fontId="23" fillId="0" borderId="14" xfId="46" applyFont="1" applyFill="1" applyBorder="1" applyAlignment="1" applyProtection="1">
      <alignment/>
      <protection/>
    </xf>
    <xf numFmtId="167" fontId="33" fillId="0" borderId="14" xfId="46" applyFont="1" applyFill="1" applyBorder="1" applyAlignment="1" applyProtection="1">
      <alignment/>
      <protection/>
    </xf>
    <xf numFmtId="0" fontId="76" fillId="0" borderId="0" xfId="0" applyFont="1" applyAlignment="1">
      <alignment horizontal="center"/>
    </xf>
    <xf numFmtId="4" fontId="76" fillId="0" borderId="0" xfId="0" applyNumberFormat="1" applyFont="1" applyAlignment="1">
      <alignment horizontal="left"/>
    </xf>
    <xf numFmtId="169" fontId="76" fillId="0" borderId="0" xfId="0" applyNumberFormat="1" applyFont="1" applyAlignment="1">
      <alignment horizontal="center"/>
    </xf>
    <xf numFmtId="170" fontId="77" fillId="0" borderId="0" xfId="0" applyNumberFormat="1" applyFont="1" applyAlignment="1">
      <alignment/>
    </xf>
    <xf numFmtId="167" fontId="23" fillId="0" borderId="0" xfId="46" applyFont="1" applyAlignment="1">
      <alignment/>
    </xf>
    <xf numFmtId="0" fontId="76" fillId="0" borderId="55" xfId="0" applyFont="1" applyBorder="1" applyAlignment="1">
      <alignment horizontal="center" vertical="center" wrapText="1"/>
    </xf>
    <xf numFmtId="0" fontId="76" fillId="0" borderId="56" xfId="0" applyFont="1" applyBorder="1" applyAlignment="1">
      <alignment horizontal="center" vertical="center" wrapText="1"/>
    </xf>
    <xf numFmtId="0" fontId="76" fillId="0" borderId="57" xfId="0" applyFont="1" applyBorder="1" applyAlignment="1">
      <alignment horizontal="center" vertical="center" wrapText="1"/>
    </xf>
    <xf numFmtId="0" fontId="76" fillId="0" borderId="58" xfId="0" applyFont="1" applyBorder="1" applyAlignment="1">
      <alignment horizontal="center" vertical="center" wrapText="1"/>
    </xf>
    <xf numFmtId="0" fontId="23" fillId="0" borderId="0" xfId="0" applyFont="1" applyAlignment="1">
      <alignment/>
    </xf>
    <xf numFmtId="0" fontId="78" fillId="0" borderId="0" xfId="0" applyFont="1" applyAlignment="1">
      <alignment/>
    </xf>
    <xf numFmtId="0" fontId="79" fillId="0" borderId="0" xfId="0" applyFont="1" applyAlignment="1">
      <alignment/>
    </xf>
    <xf numFmtId="43" fontId="0" fillId="0" borderId="0" xfId="0" applyNumberFormat="1" applyAlignment="1">
      <alignment/>
    </xf>
    <xf numFmtId="4" fontId="76" fillId="0" borderId="59" xfId="0" applyNumberFormat="1" applyFont="1" applyBorder="1" applyAlignment="1">
      <alignment horizontal="left"/>
    </xf>
    <xf numFmtId="0" fontId="76" fillId="0" borderId="60" xfId="0" applyFont="1" applyBorder="1" applyAlignment="1">
      <alignment horizontal="center"/>
    </xf>
    <xf numFmtId="169" fontId="76" fillId="0" borderId="60" xfId="0" applyNumberFormat="1" applyFont="1" applyBorder="1" applyAlignment="1">
      <alignment horizontal="center"/>
    </xf>
    <xf numFmtId="170" fontId="77" fillId="0" borderId="60" xfId="0" applyNumberFormat="1" applyFont="1" applyBorder="1" applyAlignment="1">
      <alignment/>
    </xf>
    <xf numFmtId="167" fontId="23" fillId="0" borderId="60" xfId="46" applyFont="1" applyBorder="1" applyAlignment="1">
      <alignment/>
    </xf>
    <xf numFmtId="172" fontId="77" fillId="0" borderId="61" xfId="0" applyNumberFormat="1" applyFont="1" applyBorder="1" applyAlignment="1">
      <alignment/>
    </xf>
    <xf numFmtId="0" fontId="77" fillId="0" borderId="0" xfId="0" applyFont="1" applyAlignment="1">
      <alignment/>
    </xf>
    <xf numFmtId="0" fontId="77" fillId="0" borderId="0" xfId="0" applyFont="1" applyAlignment="1">
      <alignment vertical="center" wrapText="1"/>
    </xf>
    <xf numFmtId="172" fontId="77" fillId="0" borderId="0" xfId="0" applyNumberFormat="1" applyFont="1" applyAlignment="1">
      <alignment/>
    </xf>
    <xf numFmtId="4" fontId="76" fillId="0" borderId="0" xfId="0" applyNumberFormat="1" applyFont="1" applyBorder="1" applyAlignment="1">
      <alignment horizontal="left"/>
    </xf>
    <xf numFmtId="0" fontId="76" fillId="0" borderId="0" xfId="0" applyFont="1" applyBorder="1" applyAlignment="1">
      <alignment horizontal="center"/>
    </xf>
    <xf numFmtId="169" fontId="76" fillId="0" borderId="0" xfId="0" applyNumberFormat="1" applyFont="1" applyBorder="1" applyAlignment="1">
      <alignment horizontal="center"/>
    </xf>
    <xf numFmtId="170" fontId="77" fillId="0" borderId="0" xfId="0" applyNumberFormat="1" applyFont="1" applyBorder="1" applyAlignment="1">
      <alignment/>
    </xf>
    <xf numFmtId="167" fontId="23" fillId="0" borderId="0" xfId="46" applyFont="1" applyBorder="1" applyAlignment="1">
      <alignment/>
    </xf>
    <xf numFmtId="167" fontId="0" fillId="0" borderId="0" xfId="0" applyNumberFormat="1" applyBorder="1" applyAlignment="1">
      <alignment/>
    </xf>
    <xf numFmtId="0" fontId="0" fillId="0" borderId="0" xfId="0" applyBorder="1" applyAlignment="1">
      <alignment horizontal="center"/>
    </xf>
    <xf numFmtId="43" fontId="0" fillId="0" borderId="0" xfId="0" applyNumberFormat="1" applyBorder="1" applyAlignment="1">
      <alignment/>
    </xf>
    <xf numFmtId="0" fontId="23" fillId="0" borderId="60" xfId="0" applyFont="1" applyBorder="1" applyAlignment="1">
      <alignment horizontal="center"/>
    </xf>
    <xf numFmtId="43" fontId="23" fillId="0" borderId="62" xfId="0" applyNumberFormat="1" applyFont="1" applyBorder="1" applyAlignment="1">
      <alignment/>
    </xf>
    <xf numFmtId="0" fontId="23" fillId="0" borderId="0" xfId="0" applyFont="1" applyAlignment="1">
      <alignment horizontal="center"/>
    </xf>
    <xf numFmtId="43" fontId="23" fillId="0" borderId="0" xfId="0" applyNumberFormat="1" applyFont="1" applyAlignment="1">
      <alignment/>
    </xf>
    <xf numFmtId="167" fontId="23" fillId="0" borderId="60" xfId="0" applyNumberFormat="1" applyFont="1" applyBorder="1" applyAlignment="1">
      <alignment/>
    </xf>
    <xf numFmtId="167" fontId="23" fillId="0" borderId="0" xfId="0" applyNumberFormat="1" applyFont="1" applyAlignment="1">
      <alignment/>
    </xf>
    <xf numFmtId="0" fontId="23" fillId="0" borderId="59" xfId="0" applyFont="1" applyBorder="1" applyAlignment="1">
      <alignment/>
    </xf>
    <xf numFmtId="9" fontId="23" fillId="0" borderId="60" xfId="0" applyNumberFormat="1" applyFont="1" applyBorder="1" applyAlignment="1">
      <alignment horizontal="center"/>
    </xf>
    <xf numFmtId="43" fontId="23" fillId="0" borderId="60" xfId="0" applyNumberFormat="1" applyFont="1" applyBorder="1" applyAlignment="1">
      <alignment/>
    </xf>
    <xf numFmtId="167" fontId="23" fillId="0" borderId="61" xfId="46" applyFont="1" applyBorder="1" applyAlignment="1">
      <alignment/>
    </xf>
    <xf numFmtId="167" fontId="23" fillId="33" borderId="32" xfId="46" applyFont="1" applyFill="1" applyBorder="1" applyAlignment="1" applyProtection="1">
      <alignment/>
      <protection/>
    </xf>
    <xf numFmtId="0" fontId="0" fillId="0" borderId="0" xfId="0" applyAlignment="1">
      <alignment horizontal="center"/>
    </xf>
    <xf numFmtId="0" fontId="0" fillId="0" borderId="63" xfId="0" applyBorder="1" applyAlignment="1">
      <alignment horizontal="center" vertical="center" wrapText="1"/>
    </xf>
    <xf numFmtId="0" fontId="0" fillId="0" borderId="64" xfId="0" applyBorder="1" applyAlignment="1">
      <alignment/>
    </xf>
    <xf numFmtId="0" fontId="0" fillId="5" borderId="0" xfId="0" applyFill="1" applyAlignment="1">
      <alignment horizontal="center"/>
    </xf>
    <xf numFmtId="167" fontId="0" fillId="0" borderId="0" xfId="46" applyAlignment="1">
      <alignment horizontal="center"/>
    </xf>
    <xf numFmtId="167" fontId="0" fillId="5" borderId="0" xfId="46" applyFill="1" applyAlignment="1">
      <alignment horizontal="center"/>
    </xf>
    <xf numFmtId="0" fontId="0" fillId="0" borderId="0" xfId="0" applyBorder="1" applyAlignment="1">
      <alignment/>
    </xf>
    <xf numFmtId="167" fontId="0" fillId="0" borderId="0" xfId="46" applyAlignment="1">
      <alignment/>
    </xf>
    <xf numFmtId="167" fontId="23" fillId="0" borderId="63" xfId="46" applyFont="1" applyBorder="1" applyAlignment="1">
      <alignment horizontal="center" vertical="center" wrapText="1"/>
    </xf>
    <xf numFmtId="167" fontId="23" fillId="39" borderId="63" xfId="46" applyFont="1" applyFill="1" applyBorder="1" applyAlignment="1">
      <alignment horizontal="center" vertical="center" wrapText="1"/>
    </xf>
    <xf numFmtId="167" fontId="23" fillId="39" borderId="0" xfId="0" applyNumberFormat="1" applyFont="1" applyFill="1" applyAlignment="1">
      <alignment/>
    </xf>
    <xf numFmtId="0" fontId="9" fillId="0" borderId="65" xfId="0" applyFont="1" applyBorder="1" applyAlignment="1">
      <alignment vertical="center"/>
    </xf>
    <xf numFmtId="0" fontId="9" fillId="0" borderId="12" xfId="0" applyFont="1" applyBorder="1" applyAlignment="1">
      <alignment vertical="center"/>
    </xf>
    <xf numFmtId="9" fontId="0" fillId="0" borderId="13" xfId="50" applyBorder="1" applyAlignment="1">
      <alignment horizontal="center" vertical="center"/>
    </xf>
    <xf numFmtId="10" fontId="1" fillId="40" borderId="10" xfId="50" applyNumberFormat="1" applyFont="1" applyFill="1" applyBorder="1" applyAlignment="1" applyProtection="1">
      <alignment horizontal="center"/>
      <protection/>
    </xf>
    <xf numFmtId="10" fontId="1" fillId="40" borderId="66" xfId="50" applyNumberFormat="1" applyFont="1" applyFill="1" applyBorder="1" applyAlignment="1" applyProtection="1">
      <alignment horizontal="center"/>
      <protection/>
    </xf>
    <xf numFmtId="4" fontId="4" fillId="0" borderId="10" xfId="0" applyNumberFormat="1" applyFont="1" applyBorder="1" applyAlignment="1">
      <alignment horizontal="center" vertical="center" wrapText="1"/>
    </xf>
    <xf numFmtId="166" fontId="8" fillId="0" borderId="67" xfId="0" applyNumberFormat="1" applyFont="1" applyBorder="1" applyAlignment="1">
      <alignment horizontal="center" vertical="center" wrapText="1"/>
    </xf>
    <xf numFmtId="0" fontId="2" fillId="0" borderId="0" xfId="0" applyFont="1" applyBorder="1" applyAlignment="1">
      <alignment horizontal="center"/>
    </xf>
    <xf numFmtId="21" fontId="3" fillId="0" borderId="0" xfId="0" applyNumberFormat="1" applyFont="1" applyBorder="1" applyAlignment="1">
      <alignment horizontal="center" vertical="center"/>
    </xf>
    <xf numFmtId="0" fontId="2" fillId="0" borderId="10" xfId="0" applyFont="1" applyBorder="1" applyAlignment="1">
      <alignment horizontal="center" vertical="center"/>
    </xf>
    <xf numFmtId="0" fontId="4" fillId="0" borderId="10" xfId="0" applyFont="1" applyBorder="1" applyAlignment="1">
      <alignment horizontal="center" vertical="center" wrapText="1"/>
    </xf>
    <xf numFmtId="0" fontId="9" fillId="34" borderId="68" xfId="0" applyFont="1" applyFill="1" applyBorder="1" applyAlignment="1">
      <alignment horizontal="left" vertical="center"/>
    </xf>
    <xf numFmtId="0" fontId="9" fillId="34" borderId="12" xfId="0" applyFont="1" applyFill="1" applyBorder="1" applyAlignment="1">
      <alignment horizontal="left" vertical="center"/>
    </xf>
    <xf numFmtId="0" fontId="9" fillId="34" borderId="69" xfId="0" applyFont="1" applyFill="1" applyBorder="1" applyAlignment="1">
      <alignment horizontal="left" vertical="center"/>
    </xf>
    <xf numFmtId="0" fontId="17" fillId="35" borderId="26" xfId="0" applyFont="1" applyFill="1" applyBorder="1" applyAlignment="1">
      <alignment horizontal="center" vertical="center"/>
    </xf>
    <xf numFmtId="0" fontId="9" fillId="0" borderId="70" xfId="0" applyFont="1" applyBorder="1" applyAlignment="1">
      <alignment horizontal="left" vertical="center" wrapText="1"/>
    </xf>
    <xf numFmtId="0" fontId="16" fillId="0" borderId="0" xfId="0" applyFont="1" applyBorder="1" applyAlignment="1">
      <alignment horizontal="left" vertical="center" wrapText="1"/>
    </xf>
    <xf numFmtId="10" fontId="9" fillId="35" borderId="71" xfId="0" applyNumberFormat="1" applyFont="1" applyFill="1" applyBorder="1" applyAlignment="1">
      <alignment horizontal="center"/>
    </xf>
    <xf numFmtId="0" fontId="9" fillId="35" borderId="26" xfId="0" applyFont="1" applyFill="1" applyBorder="1" applyAlignment="1">
      <alignment horizontal="left" vertical="center" wrapText="1"/>
    </xf>
    <xf numFmtId="10" fontId="9" fillId="35" borderId="31" xfId="0" applyNumberFormat="1" applyFont="1" applyFill="1" applyBorder="1" applyAlignment="1">
      <alignment horizontal="center"/>
    </xf>
    <xf numFmtId="10" fontId="9" fillId="35" borderId="10" xfId="0" applyNumberFormat="1" applyFont="1" applyFill="1" applyBorder="1" applyAlignment="1">
      <alignment horizontal="center"/>
    </xf>
    <xf numFmtId="10" fontId="9" fillId="35" borderId="33" xfId="0" applyNumberFormat="1" applyFont="1" applyFill="1" applyBorder="1" applyAlignment="1">
      <alignment horizontal="center"/>
    </xf>
    <xf numFmtId="0" fontId="14" fillId="0" borderId="38" xfId="0" applyFont="1" applyBorder="1" applyAlignment="1">
      <alignment horizontal="center" vertical="center"/>
    </xf>
    <xf numFmtId="0" fontId="9" fillId="0" borderId="23" xfId="0" applyFont="1" applyBorder="1" applyAlignment="1">
      <alignment horizontal="center" vertical="center"/>
    </xf>
    <xf numFmtId="0" fontId="12" fillId="0" borderId="14" xfId="0" applyFont="1" applyBorder="1" applyAlignment="1">
      <alignment horizontal="center" vertical="center"/>
    </xf>
    <xf numFmtId="0" fontId="16" fillId="0" borderId="0" xfId="0" applyFont="1" applyBorder="1" applyAlignment="1">
      <alignment horizontal="justify" vertical="center" wrapText="1"/>
    </xf>
    <xf numFmtId="0" fontId="17" fillId="35" borderId="14" xfId="0" applyFont="1" applyFill="1" applyBorder="1" applyAlignment="1">
      <alignment horizontal="center"/>
    </xf>
    <xf numFmtId="0" fontId="9" fillId="37" borderId="72" xfId="0" applyFont="1" applyFill="1" applyBorder="1" applyAlignment="1">
      <alignment horizontal="center" vertical="center"/>
    </xf>
    <xf numFmtId="0" fontId="19" fillId="37" borderId="37" xfId="0" applyFont="1" applyFill="1" applyBorder="1" applyAlignment="1">
      <alignment horizontal="center" vertical="center" wrapText="1"/>
    </xf>
    <xf numFmtId="0" fontId="19" fillId="37" borderId="73" xfId="0" applyFont="1" applyFill="1" applyBorder="1" applyAlignment="1">
      <alignment horizontal="center" vertical="center" wrapText="1"/>
    </xf>
    <xf numFmtId="0" fontId="9" fillId="0" borderId="0" xfId="0" applyFont="1" applyBorder="1" applyAlignment="1">
      <alignment horizontal="left" vertical="center"/>
    </xf>
    <xf numFmtId="0" fontId="9" fillId="0" borderId="74" xfId="0" applyFont="1" applyBorder="1" applyAlignment="1">
      <alignment horizontal="left" vertical="center"/>
    </xf>
    <xf numFmtId="0" fontId="9" fillId="0" borderId="75" xfId="0" applyFont="1" applyBorder="1" applyAlignment="1">
      <alignment horizontal="left" vertical="center"/>
    </xf>
    <xf numFmtId="0" fontId="20" fillId="0" borderId="76" xfId="0" applyFont="1" applyBorder="1" applyAlignment="1">
      <alignment horizontal="left" vertical="center"/>
    </xf>
    <xf numFmtId="0" fontId="9" fillId="37" borderId="38" xfId="0" applyFont="1" applyFill="1" applyBorder="1" applyAlignment="1">
      <alignment horizontal="center" vertical="center"/>
    </xf>
    <xf numFmtId="0" fontId="14" fillId="37" borderId="14" xfId="0" applyFont="1" applyFill="1" applyBorder="1" applyAlignment="1">
      <alignment horizontal="center" vertical="center"/>
    </xf>
    <xf numFmtId="0" fontId="31" fillId="37" borderId="37" xfId="0" applyFont="1" applyFill="1" applyBorder="1" applyAlignment="1">
      <alignment horizontal="center" vertical="center" wrapText="1"/>
    </xf>
    <xf numFmtId="0" fontId="31" fillId="37" borderId="73" xfId="0" applyFont="1" applyFill="1" applyBorder="1" applyAlignment="1">
      <alignment horizontal="center" vertical="center" wrapText="1"/>
    </xf>
    <xf numFmtId="0" fontId="9" fillId="34" borderId="77" xfId="0" applyFont="1" applyFill="1" applyBorder="1" applyAlignment="1">
      <alignment horizontal="left" vertical="center"/>
    </xf>
    <xf numFmtId="0" fontId="9" fillId="0" borderId="13" xfId="0" applyFont="1" applyBorder="1" applyAlignment="1">
      <alignment horizontal="left" vertical="center"/>
    </xf>
    <xf numFmtId="0" fontId="9" fillId="0" borderId="19" xfId="0" applyFont="1" applyBorder="1" applyAlignment="1">
      <alignment horizontal="left" vertical="center"/>
    </xf>
    <xf numFmtId="0" fontId="14" fillId="37" borderId="78" xfId="0" applyFont="1" applyFill="1" applyBorder="1" applyAlignment="1">
      <alignment horizontal="center" vertical="center"/>
    </xf>
    <xf numFmtId="0" fontId="9" fillId="0" borderId="79" xfId="0" applyFont="1" applyBorder="1" applyAlignment="1">
      <alignment horizontal="left" vertical="center" wrapText="1"/>
    </xf>
    <xf numFmtId="0" fontId="14" fillId="37" borderId="38" xfId="0" applyFont="1" applyFill="1" applyBorder="1" applyAlignment="1">
      <alignment horizontal="center" vertical="center"/>
    </xf>
    <xf numFmtId="0" fontId="9" fillId="0" borderId="80" xfId="0" applyFont="1" applyBorder="1" applyAlignment="1">
      <alignment horizontal="center" vertical="center"/>
    </xf>
    <xf numFmtId="0" fontId="14" fillId="37" borderId="81" xfId="0" applyFont="1" applyFill="1" applyBorder="1" applyAlignment="1">
      <alignment horizontal="center" vertical="center"/>
    </xf>
    <xf numFmtId="0" fontId="14" fillId="37" borderId="82" xfId="0" applyFont="1" applyFill="1" applyBorder="1" applyAlignment="1">
      <alignment horizontal="center" vertical="center"/>
    </xf>
    <xf numFmtId="0" fontId="14" fillId="37" borderId="83" xfId="0" applyFont="1" applyFill="1" applyBorder="1" applyAlignment="1">
      <alignment horizontal="center" vertical="center"/>
    </xf>
    <xf numFmtId="0" fontId="31" fillId="37" borderId="84" xfId="0" applyFont="1" applyFill="1" applyBorder="1" applyAlignment="1">
      <alignment horizontal="center" vertical="center" wrapText="1"/>
    </xf>
    <xf numFmtId="0" fontId="31" fillId="37" borderId="85" xfId="0" applyFont="1" applyFill="1" applyBorder="1" applyAlignment="1">
      <alignment horizontal="center" vertical="center" wrapText="1"/>
    </xf>
    <xf numFmtId="0" fontId="9" fillId="34" borderId="46" xfId="0" applyFont="1" applyFill="1" applyBorder="1" applyAlignment="1">
      <alignment horizontal="left" vertical="center"/>
    </xf>
    <xf numFmtId="0" fontId="9" fillId="34" borderId="84" xfId="0" applyFont="1" applyFill="1" applyBorder="1" applyAlignment="1">
      <alignment horizontal="left" vertical="center"/>
    </xf>
    <xf numFmtId="0" fontId="9" fillId="0" borderId="68" xfId="0" applyFont="1" applyBorder="1" applyAlignment="1">
      <alignment horizontal="left" vertical="center"/>
    </xf>
    <xf numFmtId="0" fontId="9" fillId="0" borderId="12" xfId="0" applyFont="1" applyBorder="1" applyAlignment="1">
      <alignment horizontal="left" vertical="center"/>
    </xf>
    <xf numFmtId="0" fontId="9" fillId="0" borderId="77" xfId="0" applyFont="1" applyBorder="1" applyAlignment="1">
      <alignment horizontal="left" vertical="center"/>
    </xf>
    <xf numFmtId="0" fontId="14" fillId="34" borderId="37" xfId="0" applyFont="1" applyFill="1" applyBorder="1" applyAlignment="1">
      <alignment horizontal="center" vertical="center"/>
    </xf>
    <xf numFmtId="0" fontId="14" fillId="37" borderId="86" xfId="0" applyFont="1" applyFill="1" applyBorder="1" applyAlignment="1">
      <alignment horizontal="center" vertical="center"/>
    </xf>
    <xf numFmtId="0" fontId="14" fillId="37" borderId="87" xfId="0" applyFont="1" applyFill="1" applyBorder="1" applyAlignment="1">
      <alignment horizontal="center" vertical="center"/>
    </xf>
    <xf numFmtId="0" fontId="31" fillId="37" borderId="88" xfId="0" applyFont="1" applyFill="1" applyBorder="1" applyAlignment="1">
      <alignment horizontal="center" vertical="center" wrapText="1"/>
    </xf>
    <xf numFmtId="0" fontId="31" fillId="37" borderId="89" xfId="0" applyFont="1" applyFill="1" applyBorder="1" applyAlignment="1">
      <alignment horizontal="center" vertical="center" wrapText="1"/>
    </xf>
    <xf numFmtId="0" fontId="9" fillId="0" borderId="90" xfId="0" applyFont="1" applyBorder="1" applyAlignment="1">
      <alignment horizontal="left" vertical="center" wrapText="1"/>
    </xf>
    <xf numFmtId="0" fontId="9" fillId="0" borderId="13" xfId="0" applyFont="1" applyBorder="1" applyAlignment="1">
      <alignment horizontal="left" vertical="center" wrapText="1"/>
    </xf>
    <xf numFmtId="167" fontId="23" fillId="0" borderId="15" xfId="46" applyFont="1" applyFill="1" applyBorder="1" applyAlignment="1" applyProtection="1">
      <alignment horizontal="right" vertical="center"/>
      <protection/>
    </xf>
    <xf numFmtId="0" fontId="9" fillId="0" borderId="91" xfId="0" applyFont="1" applyBorder="1" applyAlignment="1">
      <alignment horizontal="left" vertical="center"/>
    </xf>
    <xf numFmtId="0" fontId="9" fillId="0" borderId="17" xfId="0" applyFont="1" applyBorder="1" applyAlignment="1">
      <alignment horizontal="left" vertical="center"/>
    </xf>
    <xf numFmtId="0" fontId="9" fillId="0" borderId="92" xfId="0" applyFont="1" applyBorder="1" applyAlignment="1">
      <alignment horizontal="left" vertical="center"/>
    </xf>
    <xf numFmtId="0" fontId="9" fillId="0" borderId="65" xfId="0" applyFont="1" applyBorder="1" applyAlignment="1">
      <alignment horizontal="left" vertical="center" wrapText="1"/>
    </xf>
    <xf numFmtId="10" fontId="9" fillId="34" borderId="93" xfId="0" applyNumberFormat="1" applyFont="1" applyFill="1" applyBorder="1" applyAlignment="1">
      <alignment horizontal="center" vertical="center"/>
    </xf>
    <xf numFmtId="0" fontId="9" fillId="0" borderId="94" xfId="0" applyFont="1" applyBorder="1" applyAlignment="1">
      <alignment horizontal="left" vertical="center"/>
    </xf>
    <xf numFmtId="0" fontId="9" fillId="0" borderId="91" xfId="0" applyFont="1" applyBorder="1" applyAlignment="1">
      <alignment horizontal="left" vertical="center" wrapText="1"/>
    </xf>
    <xf numFmtId="0" fontId="9" fillId="37" borderId="0" xfId="0" applyFont="1" applyFill="1" applyBorder="1" applyAlignment="1">
      <alignment horizontal="center" vertical="center"/>
    </xf>
    <xf numFmtId="0" fontId="9" fillId="37" borderId="84" xfId="0" applyFont="1" applyFill="1" applyBorder="1" applyAlignment="1">
      <alignment horizontal="center" vertical="center"/>
    </xf>
    <xf numFmtId="0" fontId="14" fillId="37" borderId="72" xfId="0" applyFont="1" applyFill="1" applyBorder="1" applyAlignment="1">
      <alignment horizontal="center" vertical="center"/>
    </xf>
    <xf numFmtId="0" fontId="9" fillId="37" borderId="48" xfId="0" applyFont="1" applyFill="1" applyBorder="1" applyAlignment="1">
      <alignment horizontal="center" vertical="center" wrapText="1"/>
    </xf>
    <xf numFmtId="0" fontId="9" fillId="37" borderId="95" xfId="0" applyFont="1" applyFill="1" applyBorder="1" applyAlignment="1">
      <alignment horizontal="center" vertical="center" wrapText="1"/>
    </xf>
    <xf numFmtId="0" fontId="9" fillId="0" borderId="96" xfId="0" applyFont="1" applyBorder="1" applyAlignment="1">
      <alignment horizontal="left" vertical="center"/>
    </xf>
    <xf numFmtId="0" fontId="9" fillId="0" borderId="65" xfId="0" applyFont="1" applyBorder="1" applyAlignment="1">
      <alignment horizontal="left"/>
    </xf>
    <xf numFmtId="0" fontId="17" fillId="37" borderId="97" xfId="0" applyFont="1" applyFill="1" applyBorder="1" applyAlignment="1">
      <alignment horizontal="center" vertical="center"/>
    </xf>
    <xf numFmtId="0" fontId="9" fillId="0" borderId="98" xfId="0" applyFont="1" applyBorder="1" applyAlignment="1">
      <alignment horizontal="center" vertical="center"/>
    </xf>
    <xf numFmtId="0" fontId="9" fillId="0" borderId="99" xfId="0" applyFont="1" applyBorder="1" applyAlignment="1">
      <alignment wrapText="1"/>
    </xf>
    <xf numFmtId="0" fontId="11" fillId="0" borderId="100" xfId="0" applyFont="1" applyBorder="1" applyAlignment="1">
      <alignment horizontal="center" vertical="center"/>
    </xf>
    <xf numFmtId="0" fontId="12" fillId="0" borderId="10" xfId="0" applyFont="1" applyBorder="1" applyAlignment="1">
      <alignment horizontal="right" vertical="center" wrapText="1"/>
    </xf>
    <xf numFmtId="0" fontId="12" fillId="0" borderId="10" xfId="0" applyFont="1" applyBorder="1" applyAlignment="1">
      <alignment horizontal="left" vertical="center" wrapText="1"/>
    </xf>
    <xf numFmtId="0" fontId="77" fillId="0" borderId="61" xfId="0" applyFont="1" applyBorder="1" applyAlignment="1">
      <alignment horizontal="center"/>
    </xf>
    <xf numFmtId="0" fontId="23" fillId="0" borderId="61" xfId="0" applyFont="1" applyBorder="1" applyAlignment="1">
      <alignment/>
    </xf>
    <xf numFmtId="0" fontId="77" fillId="0" borderId="61" xfId="0" applyFont="1" applyBorder="1" applyAlignment="1">
      <alignment horizontal="center" vertical="center" wrapText="1"/>
    </xf>
    <xf numFmtId="0" fontId="0" fillId="0" borderId="61" xfId="0" applyBorder="1" applyAlignment="1">
      <alignment horizontal="center"/>
    </xf>
    <xf numFmtId="0" fontId="80" fillId="0" borderId="101" xfId="0" applyFont="1" applyBorder="1" applyAlignment="1">
      <alignment horizontal="center" vertical="center" wrapText="1"/>
    </xf>
    <xf numFmtId="0" fontId="29" fillId="0" borderId="102" xfId="0" applyFont="1" applyBorder="1" applyAlignment="1">
      <alignment/>
    </xf>
    <xf numFmtId="0" fontId="29" fillId="0" borderId="103" xfId="0" applyFont="1" applyBorder="1" applyAlignment="1">
      <alignment/>
    </xf>
    <xf numFmtId="0" fontId="80" fillId="0" borderId="104" xfId="0" applyFont="1" applyBorder="1" applyAlignment="1">
      <alignment horizontal="center" vertical="center" wrapText="1"/>
    </xf>
    <xf numFmtId="0" fontId="80" fillId="0" borderId="105" xfId="0" applyFont="1" applyBorder="1" applyAlignment="1">
      <alignment horizontal="center" vertical="center" wrapText="1"/>
    </xf>
    <xf numFmtId="0" fontId="80" fillId="0" borderId="63" xfId="0" applyFont="1" applyBorder="1" applyAlignment="1">
      <alignment horizontal="center" vertical="center" wrapText="1"/>
    </xf>
    <xf numFmtId="0" fontId="80" fillId="0" borderId="106" xfId="0" applyFont="1" applyBorder="1" applyAlignment="1">
      <alignment horizontal="center" vertical="center" wrapText="1"/>
    </xf>
    <xf numFmtId="0" fontId="29" fillId="0" borderId="107" xfId="0" applyFont="1" applyBorder="1" applyAlignment="1">
      <alignment/>
    </xf>
    <xf numFmtId="0" fontId="0" fillId="0" borderId="106" xfId="0" applyBorder="1" applyAlignment="1">
      <alignment horizontal="center" vertical="center" wrapText="1"/>
    </xf>
    <xf numFmtId="0" fontId="0" fillId="0" borderId="107" xfId="0" applyBorder="1" applyAlignment="1">
      <alignment horizontal="center" vertical="center" wrapText="1"/>
    </xf>
    <xf numFmtId="0" fontId="29" fillId="0" borderId="105" xfId="0" applyFont="1" applyBorder="1" applyAlignment="1">
      <alignment/>
    </xf>
    <xf numFmtId="0" fontId="76" fillId="0" borderId="108" xfId="0" applyFont="1" applyBorder="1" applyAlignment="1">
      <alignment horizontal="center" vertical="center" wrapText="1"/>
    </xf>
    <xf numFmtId="0" fontId="23" fillId="0" borderId="109" xfId="0" applyFont="1" applyBorder="1" applyAlignment="1">
      <alignment/>
    </xf>
    <xf numFmtId="0" fontId="26" fillId="41" borderId="0" xfId="0" applyFont="1" applyFill="1" applyBorder="1" applyAlignment="1">
      <alignment horizontal="center"/>
    </xf>
    <xf numFmtId="0" fontId="23" fillId="39" borderId="0" xfId="0" applyFont="1" applyFill="1" applyAlignment="1">
      <alignment horizontal="right"/>
    </xf>
    <xf numFmtId="0" fontId="26" fillId="41" borderId="104" xfId="0" applyFont="1" applyFill="1" applyBorder="1" applyAlignment="1">
      <alignment horizontal="center"/>
    </xf>
    <xf numFmtId="0" fontId="26" fillId="41" borderId="105" xfId="0" applyFont="1" applyFill="1" applyBorder="1" applyAlignment="1">
      <alignment horizontal="center"/>
    </xf>
    <xf numFmtId="0" fontId="23" fillId="39" borderId="0" xfId="0" applyFont="1" applyFill="1" applyAlignment="1">
      <alignment horizontal="center"/>
    </xf>
    <xf numFmtId="167" fontId="23" fillId="39" borderId="0" xfId="0" applyNumberFormat="1" applyFont="1" applyFill="1" applyAlignment="1">
      <alignment horizontal="center"/>
    </xf>
    <xf numFmtId="0" fontId="26" fillId="0" borderId="14" xfId="0" applyFont="1" applyBorder="1" applyAlignment="1">
      <alignment horizontal="center" vertical="center"/>
    </xf>
    <xf numFmtId="0" fontId="0" fillId="0" borderId="23" xfId="0" applyFont="1" applyBorder="1" applyAlignment="1">
      <alignment horizontal="center" vertical="center"/>
    </xf>
    <xf numFmtId="0" fontId="2" fillId="0" borderId="14" xfId="0" applyFont="1" applyBorder="1" applyAlignment="1">
      <alignment horizontal="center" vertical="center"/>
    </xf>
    <xf numFmtId="0" fontId="7" fillId="0" borderId="0" xfId="0" applyFont="1" applyBorder="1" applyAlignment="1">
      <alignment horizontal="justify" vertical="center" wrapText="1"/>
    </xf>
    <xf numFmtId="0" fontId="26" fillId="0" borderId="0" xfId="0" applyFont="1" applyBorder="1" applyAlignment="1">
      <alignment horizontal="justify" vertical="center" wrapText="1"/>
    </xf>
    <xf numFmtId="0" fontId="23" fillId="0" borderId="110" xfId="0" applyFont="1" applyBorder="1" applyAlignment="1">
      <alignment horizontal="center" vertical="center"/>
    </xf>
    <xf numFmtId="0" fontId="0" fillId="0" borderId="111" xfId="0" applyFont="1" applyBorder="1" applyAlignment="1">
      <alignment horizontal="left" vertical="center"/>
    </xf>
    <xf numFmtId="0" fontId="25" fillId="0" borderId="111" xfId="0" applyFont="1" applyBorder="1" applyAlignment="1">
      <alignment horizontal="left" vertical="center"/>
    </xf>
    <xf numFmtId="0" fontId="0" fillId="0" borderId="0" xfId="0" applyFont="1" applyBorder="1" applyAlignment="1">
      <alignment horizontal="center" vertical="center"/>
    </xf>
    <xf numFmtId="0" fontId="0" fillId="0" borderId="112" xfId="0" applyFont="1" applyBorder="1" applyAlignment="1">
      <alignment horizontal="center" vertical="center"/>
    </xf>
    <xf numFmtId="0" fontId="0" fillId="0" borderId="25" xfId="0" applyFont="1" applyBorder="1" applyAlignment="1">
      <alignment horizontal="left" vertical="center"/>
    </xf>
    <xf numFmtId="0" fontId="23" fillId="0" borderId="105" xfId="0" applyFont="1" applyBorder="1" applyAlignment="1">
      <alignment horizontal="left" vertical="center" wrapText="1"/>
    </xf>
    <xf numFmtId="0" fontId="23" fillId="0" borderId="63" xfId="0" applyFont="1" applyBorder="1" applyAlignment="1">
      <alignment horizontal="left" vertical="center" wrapText="1"/>
    </xf>
    <xf numFmtId="0" fontId="23" fillId="39" borderId="105" xfId="0" applyFont="1" applyFill="1" applyBorder="1" applyAlignment="1">
      <alignment horizontal="left" vertical="center" wrapText="1"/>
    </xf>
    <xf numFmtId="0" fontId="23" fillId="39" borderId="63" xfId="0" applyFont="1" applyFill="1" applyBorder="1" applyAlignment="1">
      <alignment horizontal="left" vertical="center" wrapText="1"/>
    </xf>
    <xf numFmtId="0" fontId="17" fillId="35" borderId="92" xfId="0" applyFont="1" applyFill="1" applyBorder="1" applyAlignment="1">
      <alignment horizontal="center" vertical="center" wrapText="1"/>
    </xf>
    <xf numFmtId="0" fontId="17" fillId="35" borderId="27" xfId="0" applyFont="1" applyFill="1" applyBorder="1" applyAlignment="1">
      <alignment horizontal="center" vertical="center" wrapText="1"/>
    </xf>
    <xf numFmtId="0" fontId="17" fillId="35" borderId="113" xfId="0" applyFont="1" applyFill="1" applyBorder="1" applyAlignment="1">
      <alignment horizontal="center" vertical="center" wrapText="1"/>
    </xf>
    <xf numFmtId="0" fontId="10" fillId="35" borderId="114" xfId="0" applyFont="1" applyFill="1" applyBorder="1" applyAlignment="1">
      <alignment horizontal="center" vertical="center" wrapText="1"/>
    </xf>
    <xf numFmtId="0" fontId="31" fillId="35" borderId="92" xfId="0" applyFont="1" applyFill="1" applyBorder="1" applyAlignment="1">
      <alignment horizontal="center" vertical="center" wrapText="1"/>
    </xf>
    <xf numFmtId="0" fontId="31" fillId="35" borderId="27" xfId="0" applyFont="1" applyFill="1" applyBorder="1" applyAlignment="1">
      <alignment horizontal="center" vertical="center" wrapText="1"/>
    </xf>
    <xf numFmtId="0" fontId="31" fillId="35" borderId="113" xfId="0" applyFont="1" applyFill="1" applyBorder="1" applyAlignment="1">
      <alignment horizontal="center" vertical="center" wrapText="1"/>
    </xf>
    <xf numFmtId="0" fontId="56" fillId="35" borderId="114" xfId="0" applyFont="1" applyFill="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3</xdr:col>
      <xdr:colOff>952500</xdr:colOff>
      <xdr:row>3</xdr:row>
      <xdr:rowOff>371475</xdr:rowOff>
    </xdr:to>
    <xdr:pic>
      <xdr:nvPicPr>
        <xdr:cNvPr id="1" name="Imagem 1"/>
        <xdr:cNvPicPr preferRelativeResize="1">
          <a:picLocks noChangeAspect="1"/>
        </xdr:cNvPicPr>
      </xdr:nvPicPr>
      <xdr:blipFill>
        <a:blip r:embed="rId1"/>
        <a:stretch>
          <a:fillRect/>
        </a:stretch>
      </xdr:blipFill>
      <xdr:spPr>
        <a:xfrm>
          <a:off x="19050" y="57150"/>
          <a:ext cx="2286000" cy="981075"/>
        </a:xfrm>
        <a:prstGeom prst="rect">
          <a:avLst/>
        </a:prstGeom>
        <a:blipFill>
          <a:blip r:embed=""/>
          <a:srcRect/>
          <a:stretch>
            <a:fillRect/>
          </a:stretch>
        </a:blip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2</xdr:col>
      <xdr:colOff>0</xdr:colOff>
      <xdr:row>5</xdr:row>
      <xdr:rowOff>142875</xdr:rowOff>
    </xdr:to>
    <xdr:pic>
      <xdr:nvPicPr>
        <xdr:cNvPr id="1" name="Imagem 1"/>
        <xdr:cNvPicPr preferRelativeResize="1">
          <a:picLocks noChangeAspect="1"/>
        </xdr:cNvPicPr>
      </xdr:nvPicPr>
      <xdr:blipFill>
        <a:blip r:embed="rId1"/>
        <a:stretch>
          <a:fillRect/>
        </a:stretch>
      </xdr:blipFill>
      <xdr:spPr>
        <a:xfrm>
          <a:off x="114300" y="19050"/>
          <a:ext cx="1685925" cy="9334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1524000</xdr:colOff>
      <xdr:row>1</xdr:row>
      <xdr:rowOff>28575</xdr:rowOff>
    </xdr:to>
    <xdr:pic>
      <xdr:nvPicPr>
        <xdr:cNvPr id="1" name="Imagem 1"/>
        <xdr:cNvPicPr preferRelativeResize="1">
          <a:picLocks noChangeAspect="1"/>
        </xdr:cNvPicPr>
      </xdr:nvPicPr>
      <xdr:blipFill>
        <a:blip r:embed="rId1"/>
        <a:stretch>
          <a:fillRect/>
        </a:stretch>
      </xdr:blipFill>
      <xdr:spPr>
        <a:xfrm>
          <a:off x="0" y="0"/>
          <a:ext cx="2343150" cy="88582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1524000</xdr:colOff>
      <xdr:row>1</xdr:row>
      <xdr:rowOff>28575</xdr:rowOff>
    </xdr:to>
    <xdr:pic>
      <xdr:nvPicPr>
        <xdr:cNvPr id="1" name="Imagem 1"/>
        <xdr:cNvPicPr preferRelativeResize="1">
          <a:picLocks noChangeAspect="1"/>
        </xdr:cNvPicPr>
      </xdr:nvPicPr>
      <xdr:blipFill>
        <a:blip r:embed="rId1"/>
        <a:stretch>
          <a:fillRect/>
        </a:stretch>
      </xdr:blipFill>
      <xdr:spPr>
        <a:xfrm>
          <a:off x="0" y="0"/>
          <a:ext cx="2343150" cy="88582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1524000</xdr:colOff>
      <xdr:row>1</xdr:row>
      <xdr:rowOff>28575</xdr:rowOff>
    </xdr:to>
    <xdr:pic>
      <xdr:nvPicPr>
        <xdr:cNvPr id="1" name="Imagem 1"/>
        <xdr:cNvPicPr preferRelativeResize="1">
          <a:picLocks noChangeAspect="1"/>
        </xdr:cNvPicPr>
      </xdr:nvPicPr>
      <xdr:blipFill>
        <a:blip r:embed="rId1"/>
        <a:stretch>
          <a:fillRect/>
        </a:stretch>
      </xdr:blipFill>
      <xdr:spPr>
        <a:xfrm>
          <a:off x="0" y="0"/>
          <a:ext cx="2343150" cy="885825"/>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1524000</xdr:colOff>
      <xdr:row>1</xdr:row>
      <xdr:rowOff>28575</xdr:rowOff>
    </xdr:to>
    <xdr:pic>
      <xdr:nvPicPr>
        <xdr:cNvPr id="1" name="Imagem 1"/>
        <xdr:cNvPicPr preferRelativeResize="1">
          <a:picLocks noChangeAspect="1"/>
        </xdr:cNvPicPr>
      </xdr:nvPicPr>
      <xdr:blipFill>
        <a:blip r:embed="rId1"/>
        <a:stretch>
          <a:fillRect/>
        </a:stretch>
      </xdr:blipFill>
      <xdr:spPr>
        <a:xfrm>
          <a:off x="0" y="0"/>
          <a:ext cx="2343150" cy="885825"/>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161925</xdr:colOff>
      <xdr:row>5</xdr:row>
      <xdr:rowOff>19050</xdr:rowOff>
    </xdr:to>
    <xdr:pic>
      <xdr:nvPicPr>
        <xdr:cNvPr id="1" name="Imagem 1"/>
        <xdr:cNvPicPr preferRelativeResize="1">
          <a:picLocks noChangeAspect="1"/>
        </xdr:cNvPicPr>
      </xdr:nvPicPr>
      <xdr:blipFill>
        <a:blip r:embed="rId1"/>
        <a:stretch>
          <a:fillRect/>
        </a:stretch>
      </xdr:blipFill>
      <xdr:spPr>
        <a:xfrm>
          <a:off x="0" y="0"/>
          <a:ext cx="2400300" cy="1343025"/>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142875</xdr:rowOff>
    </xdr:from>
    <xdr:to>
      <xdr:col>2</xdr:col>
      <xdr:colOff>1000125</xdr:colOff>
      <xdr:row>5</xdr:row>
      <xdr:rowOff>123825</xdr:rowOff>
    </xdr:to>
    <xdr:pic>
      <xdr:nvPicPr>
        <xdr:cNvPr id="1" name="Imagem 1"/>
        <xdr:cNvPicPr preferRelativeResize="1">
          <a:picLocks noChangeAspect="1"/>
        </xdr:cNvPicPr>
      </xdr:nvPicPr>
      <xdr:blipFill>
        <a:blip r:embed="rId1"/>
        <a:stretch>
          <a:fillRect/>
        </a:stretch>
      </xdr:blipFill>
      <xdr:spPr>
        <a:xfrm>
          <a:off x="47625" y="142875"/>
          <a:ext cx="2638425" cy="790575"/>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2</xdr:col>
      <xdr:colOff>857250</xdr:colOff>
      <xdr:row>6</xdr:row>
      <xdr:rowOff>95250</xdr:rowOff>
    </xdr:to>
    <xdr:pic>
      <xdr:nvPicPr>
        <xdr:cNvPr id="1" name="Imagem 1"/>
        <xdr:cNvPicPr preferRelativeResize="1">
          <a:picLocks noChangeAspect="1"/>
        </xdr:cNvPicPr>
      </xdr:nvPicPr>
      <xdr:blipFill>
        <a:blip r:embed="rId1"/>
        <a:stretch>
          <a:fillRect/>
        </a:stretch>
      </xdr:blipFill>
      <xdr:spPr>
        <a:xfrm>
          <a:off x="0" y="66675"/>
          <a:ext cx="2486025" cy="1000125"/>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2057400</xdr:colOff>
      <xdr:row>4</xdr:row>
      <xdr:rowOff>161925</xdr:rowOff>
    </xdr:to>
    <xdr:pic>
      <xdr:nvPicPr>
        <xdr:cNvPr id="1" name="Imagem 2"/>
        <xdr:cNvPicPr preferRelativeResize="1">
          <a:picLocks noChangeAspect="1"/>
        </xdr:cNvPicPr>
      </xdr:nvPicPr>
      <xdr:blipFill>
        <a:blip r:embed="rId1"/>
        <a:stretch>
          <a:fillRect/>
        </a:stretch>
      </xdr:blipFill>
      <xdr:spPr>
        <a:xfrm>
          <a:off x="0" y="0"/>
          <a:ext cx="2057400" cy="8096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F13"/>
  <sheetViews>
    <sheetView showGridLines="0" zoomScale="90" zoomScaleNormal="90" zoomScaleSheetLayoutView="100" zoomScalePageLayoutView="0" workbookViewId="0" topLeftCell="A5">
      <selection activeCell="H10" sqref="H10"/>
    </sheetView>
  </sheetViews>
  <sheetFormatPr defaultColWidth="9.140625" defaultRowHeight="42.75" customHeight="1"/>
  <cols>
    <col min="1" max="1" width="2.00390625" style="0" customWidth="1"/>
    <col min="4" max="4" width="53.7109375" style="1" customWidth="1"/>
    <col min="5" max="5" width="37.28125" style="0" customWidth="1"/>
  </cols>
  <sheetData>
    <row r="1" spans="2:5" ht="12.75" customHeight="1">
      <c r="B1" s="175"/>
      <c r="C1" s="175"/>
      <c r="D1" s="175"/>
      <c r="E1" s="175"/>
    </row>
    <row r="2" spans="2:5" ht="12.75" customHeight="1">
      <c r="B2" s="175"/>
      <c r="C2" s="175"/>
      <c r="D2" s="175"/>
      <c r="E2" s="175"/>
    </row>
    <row r="3" spans="2:5" ht="27" customHeight="1">
      <c r="B3" s="175"/>
      <c r="C3" s="175"/>
      <c r="D3" s="175"/>
      <c r="E3" s="175"/>
    </row>
    <row r="4" spans="2:6" ht="57.75" customHeight="1">
      <c r="B4" s="176" t="s">
        <v>0</v>
      </c>
      <c r="C4" s="176"/>
      <c r="D4" s="176"/>
      <c r="E4" s="176"/>
      <c r="F4" s="176"/>
    </row>
    <row r="5" spans="2:5" ht="42.75" customHeight="1">
      <c r="B5" s="177" t="s">
        <v>1</v>
      </c>
      <c r="C5" s="177"/>
      <c r="D5" s="177"/>
      <c r="E5" s="177"/>
    </row>
    <row r="6" spans="2:5" ht="42.75" customHeight="1">
      <c r="B6" s="2" t="s">
        <v>2</v>
      </c>
      <c r="C6" s="178" t="s">
        <v>3</v>
      </c>
      <c r="D6" s="178"/>
      <c r="E6" s="3"/>
    </row>
    <row r="7" spans="2:5" ht="42.75" customHeight="1">
      <c r="B7" s="4" t="s">
        <v>4</v>
      </c>
      <c r="C7" s="178" t="s">
        <v>5</v>
      </c>
      <c r="D7" s="178"/>
      <c r="E7" s="5" t="s">
        <v>6</v>
      </c>
    </row>
    <row r="8" spans="2:5" ht="42.75" customHeight="1">
      <c r="B8" s="4" t="s">
        <v>7</v>
      </c>
      <c r="C8" s="178" t="s">
        <v>120</v>
      </c>
      <c r="D8" s="178"/>
      <c r="E8" s="6"/>
    </row>
    <row r="9" spans="2:5" ht="42.75" customHeight="1">
      <c r="B9" s="4" t="s">
        <v>8</v>
      </c>
      <c r="C9" s="173" t="s">
        <v>9</v>
      </c>
      <c r="D9" s="173"/>
      <c r="E9" s="7" t="s">
        <v>176</v>
      </c>
    </row>
    <row r="10" spans="2:5" ht="42.75" customHeight="1">
      <c r="B10" s="4" t="s">
        <v>10</v>
      </c>
      <c r="C10" s="173" t="s">
        <v>11</v>
      </c>
      <c r="D10" s="173"/>
      <c r="E10" s="8" t="s">
        <v>12</v>
      </c>
    </row>
    <row r="11" spans="2:5" ht="42.75" customHeight="1">
      <c r="B11" s="4" t="s">
        <v>13</v>
      </c>
      <c r="C11" s="173" t="s">
        <v>14</v>
      </c>
      <c r="D11" s="173"/>
      <c r="E11" s="9">
        <f>Totalização!E13</f>
        <v>0</v>
      </c>
    </row>
    <row r="12" spans="2:5" ht="42.75" customHeight="1">
      <c r="B12" s="10"/>
      <c r="C12" s="10"/>
      <c r="D12" s="10"/>
      <c r="E12" s="174"/>
    </row>
    <row r="13" spans="4:5" ht="42.75" customHeight="1">
      <c r="D13"/>
      <c r="E13" s="174"/>
    </row>
  </sheetData>
  <sheetProtection selectLockedCells="1" selectUnlockedCells="1"/>
  <mergeCells count="10">
    <mergeCell ref="C9:D9"/>
    <mergeCell ref="C10:D10"/>
    <mergeCell ref="C11:D11"/>
    <mergeCell ref="E12:E13"/>
    <mergeCell ref="B1:E3"/>
    <mergeCell ref="B4:F4"/>
    <mergeCell ref="B5:E5"/>
    <mergeCell ref="C6:D6"/>
    <mergeCell ref="C7:D7"/>
    <mergeCell ref="C8:D8"/>
  </mergeCells>
  <printOptions/>
  <pageMargins left="0.15763888888888888" right="0.15763888888888888" top="1.7097222222222221" bottom="2.0097222222222224" header="0.5118055555555555" footer="0.5118055555555555"/>
  <pageSetup fitToHeight="1" fitToWidth="1"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B8:E15"/>
  <sheetViews>
    <sheetView showGridLines="0" zoomScalePageLayoutView="0" workbookViewId="0" topLeftCell="A1">
      <selection activeCell="F22" sqref="F22"/>
    </sheetView>
  </sheetViews>
  <sheetFormatPr defaultColWidth="9.140625" defaultRowHeight="12.75"/>
  <cols>
    <col min="1" max="1" width="4.28125" style="0" customWidth="1"/>
    <col min="2" max="2" width="22.7109375" style="0" customWidth="1"/>
    <col min="3" max="3" width="15.140625" style="0" customWidth="1"/>
    <col min="4" max="4" width="22.7109375" style="0" customWidth="1"/>
    <col min="5" max="5" width="26.8515625" style="0" customWidth="1"/>
    <col min="6" max="6" width="22.7109375" style="0" customWidth="1"/>
  </cols>
  <sheetData>
    <row r="7" ht="13.5" thickBot="1"/>
    <row r="8" spans="2:5" ht="14.25" thickBot="1" thickTop="1">
      <c r="B8" s="270" t="s">
        <v>168</v>
      </c>
      <c r="C8" s="271"/>
      <c r="D8" s="271"/>
      <c r="E8" s="271"/>
    </row>
    <row r="9" spans="2:5" ht="15" thickBot="1" thickTop="1">
      <c r="B9" s="285" t="s">
        <v>166</v>
      </c>
      <c r="C9" s="285"/>
      <c r="D9" s="286"/>
      <c r="E9" s="165">
        <f>'Resumo da Mão de Obra'!Q25</f>
        <v>0</v>
      </c>
    </row>
    <row r="10" spans="2:5" ht="15" thickBot="1" thickTop="1">
      <c r="B10" s="285" t="s">
        <v>167</v>
      </c>
      <c r="C10" s="285"/>
      <c r="D10" s="286"/>
      <c r="E10" s="165">
        <f>'Diárias '!E14</f>
        <v>0</v>
      </c>
    </row>
    <row r="11" spans="2:5" ht="15" thickBot="1" thickTop="1">
      <c r="B11" s="285" t="s">
        <v>169</v>
      </c>
      <c r="C11" s="285"/>
      <c r="D11" s="286"/>
      <c r="E11" s="165">
        <f>'Seguro Viagem '!D13</f>
        <v>0</v>
      </c>
    </row>
    <row r="12" ht="14.25" thickBot="1" thickTop="1"/>
    <row r="13" spans="2:5" ht="15" thickBot="1" thickTop="1">
      <c r="B13" s="287" t="s">
        <v>170</v>
      </c>
      <c r="C13" s="287"/>
      <c r="D13" s="288"/>
      <c r="E13" s="166">
        <f>SUM(E9:E11)</f>
        <v>0</v>
      </c>
    </row>
    <row r="14" ht="13.5" thickTop="1"/>
    <row r="15" ht="12.75">
      <c r="E15" s="164"/>
    </row>
  </sheetData>
  <sheetProtection/>
  <mergeCells count="5">
    <mergeCell ref="B8:E8"/>
    <mergeCell ref="B9:D9"/>
    <mergeCell ref="B10:D10"/>
    <mergeCell ref="B11:D11"/>
    <mergeCell ref="B13:D13"/>
  </mergeCell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90"/>
  <sheetViews>
    <sheetView showGridLines="0" zoomScale="90" zoomScaleNormal="90" zoomScalePageLayoutView="0" workbookViewId="0" topLeftCell="A58">
      <selection activeCell="B77" sqref="B77:F77"/>
    </sheetView>
  </sheetViews>
  <sheetFormatPr defaultColWidth="11.140625" defaultRowHeight="12.75"/>
  <cols>
    <col min="1" max="1" width="12.28125" style="11" customWidth="1"/>
    <col min="2" max="2" width="66.28125" style="11" customWidth="1"/>
    <col min="3" max="3" width="5.140625" style="11" customWidth="1"/>
    <col min="4" max="4" width="13.28125" style="11" customWidth="1"/>
    <col min="5" max="5" width="14.421875" style="12" customWidth="1"/>
    <col min="6" max="6" width="16.7109375" style="13" customWidth="1"/>
    <col min="7" max="7" width="12.28125" style="11" customWidth="1"/>
    <col min="8" max="16384" width="11.140625" style="11" customWidth="1"/>
  </cols>
  <sheetData>
    <row r="1" spans="1:6" ht="67.5" customHeight="1" thickBot="1" thickTop="1">
      <c r="A1" s="247"/>
      <c r="B1" s="247"/>
      <c r="C1" s="247"/>
      <c r="D1" s="247"/>
      <c r="E1" s="247"/>
      <c r="F1" s="247"/>
    </row>
    <row r="2" spans="1:6" ht="14.25" thickTop="1">
      <c r="A2" s="248" t="s">
        <v>15</v>
      </c>
      <c r="B2" s="248"/>
      <c r="C2" s="248"/>
      <c r="D2" s="248"/>
      <c r="E2" s="248"/>
      <c r="F2" s="248"/>
    </row>
    <row r="3" spans="1:6" ht="12.75" customHeight="1">
      <c r="A3" s="249" t="s">
        <v>16</v>
      </c>
      <c r="B3" s="249"/>
      <c r="C3" s="14" t="s">
        <v>108</v>
      </c>
      <c r="D3" s="15"/>
      <c r="E3" s="15"/>
      <c r="F3" s="16"/>
    </row>
    <row r="4" spans="1:6" ht="15.75" customHeight="1">
      <c r="A4" s="249" t="s">
        <v>17</v>
      </c>
      <c r="B4" s="249"/>
      <c r="C4" s="250" t="s">
        <v>115</v>
      </c>
      <c r="D4" s="250"/>
      <c r="E4" s="250"/>
      <c r="F4" s="250"/>
    </row>
    <row r="5" spans="1:6" ht="3" customHeight="1" thickBot="1">
      <c r="A5" s="191"/>
      <c r="B5" s="191"/>
      <c r="C5" s="191"/>
      <c r="D5" s="191"/>
      <c r="E5" s="191"/>
      <c r="F5" s="191"/>
    </row>
    <row r="6" spans="1:6" ht="13.5" customHeight="1" thickBot="1">
      <c r="A6" s="191"/>
      <c r="B6" s="191"/>
      <c r="C6" s="191"/>
      <c r="D6" s="191"/>
      <c r="E6" s="191"/>
      <c r="F6" s="17" t="s">
        <v>18</v>
      </c>
    </row>
    <row r="7" spans="1:7" ht="18" customHeight="1" thickBot="1">
      <c r="A7" s="240" t="s">
        <v>104</v>
      </c>
      <c r="B7" s="203"/>
      <c r="C7" s="203"/>
      <c r="D7" s="203"/>
      <c r="E7" s="203"/>
      <c r="F7" s="203"/>
      <c r="G7"/>
    </row>
    <row r="8" spans="1:8" ht="12.75" customHeight="1" thickBot="1">
      <c r="A8" s="241" t="s">
        <v>19</v>
      </c>
      <c r="B8" s="243" t="s">
        <v>20</v>
      </c>
      <c r="C8" s="243"/>
      <c r="D8" s="243"/>
      <c r="E8" s="243"/>
      <c r="F8" s="156"/>
      <c r="G8" s="19"/>
      <c r="H8" s="90"/>
    </row>
    <row r="9" spans="1:6" ht="12.75" customHeight="1" thickBot="1">
      <c r="A9" s="241"/>
      <c r="B9" s="168" t="s">
        <v>101</v>
      </c>
      <c r="C9" s="169"/>
      <c r="D9" s="169"/>
      <c r="E9" s="170">
        <v>0.4</v>
      </c>
      <c r="F9" s="92"/>
    </row>
    <row r="10" spans="1:8" ht="12.75" customHeight="1" thickBot="1">
      <c r="A10" s="241"/>
      <c r="B10" s="244" t="s">
        <v>21</v>
      </c>
      <c r="C10" s="244"/>
      <c r="D10" s="244"/>
      <c r="E10" s="21"/>
      <c r="F10" s="20" t="s">
        <v>22</v>
      </c>
      <c r="G10" s="18"/>
      <c r="H10" s="18"/>
    </row>
    <row r="11" spans="1:8" ht="15" thickBot="1">
      <c r="A11" s="242"/>
      <c r="B11" s="245" t="s">
        <v>100</v>
      </c>
      <c r="C11" s="245"/>
      <c r="D11" s="245"/>
      <c r="E11" s="245"/>
      <c r="F11" s="80">
        <f>SUM(F8:F10)</f>
        <v>0</v>
      </c>
      <c r="G11" s="18"/>
      <c r="H11" s="18"/>
    </row>
    <row r="12" spans="1:6" ht="10.5" customHeight="1" thickBot="1">
      <c r="A12" s="246"/>
      <c r="B12" s="246"/>
      <c r="C12" s="246"/>
      <c r="D12" s="246"/>
      <c r="E12" s="246"/>
      <c r="F12" s="246"/>
    </row>
    <row r="13" spans="1:7" ht="18" customHeight="1" thickBot="1">
      <c r="A13" s="203" t="s">
        <v>23</v>
      </c>
      <c r="B13" s="203"/>
      <c r="C13" s="203"/>
      <c r="D13" s="203"/>
      <c r="E13" s="203"/>
      <c r="F13" s="203"/>
      <c r="G13" s="18"/>
    </row>
    <row r="14" spans="1:6" ht="14.25" thickBot="1">
      <c r="A14" s="195" t="s">
        <v>24</v>
      </c>
      <c r="B14" s="195"/>
      <c r="C14" s="195"/>
      <c r="D14" s="195"/>
      <c r="E14" s="195"/>
      <c r="F14" s="195"/>
    </row>
    <row r="15" spans="1:6" ht="12.75" customHeight="1" thickBot="1">
      <c r="A15" s="196" t="s">
        <v>25</v>
      </c>
      <c r="B15" s="236" t="s">
        <v>26</v>
      </c>
      <c r="C15" s="236"/>
      <c r="D15" s="236"/>
      <c r="E15" s="172">
        <v>0.0833</v>
      </c>
      <c r="F15" s="93">
        <f>E15*F11</f>
        <v>0</v>
      </c>
    </row>
    <row r="16" spans="1:7" ht="14.25" thickBot="1">
      <c r="A16" s="196"/>
      <c r="B16" s="199" t="s">
        <v>105</v>
      </c>
      <c r="C16" s="199"/>
      <c r="D16" s="199"/>
      <c r="E16" s="171">
        <v>0.0377</v>
      </c>
      <c r="F16" s="93">
        <f>F11*E16</f>
        <v>0</v>
      </c>
      <c r="G16" s="90"/>
    </row>
    <row r="17" spans="1:6" ht="27" customHeight="1" thickBot="1">
      <c r="A17" s="196"/>
      <c r="B17" s="237" t="s">
        <v>27</v>
      </c>
      <c r="C17" s="237"/>
      <c r="D17" s="237"/>
      <c r="E17" s="22">
        <f>A81+A82+A83</f>
        <v>0</v>
      </c>
      <c r="F17" s="93">
        <f>F11*E17</f>
        <v>0</v>
      </c>
    </row>
    <row r="18" spans="1:6" ht="14.25" thickBot="1">
      <c r="A18" s="197"/>
      <c r="B18" s="202" t="s">
        <v>28</v>
      </c>
      <c r="C18" s="202"/>
      <c r="D18" s="202"/>
      <c r="E18" s="202"/>
      <c r="F18" s="79">
        <f>SUM(F15:F17)</f>
        <v>0</v>
      </c>
    </row>
    <row r="19" spans="1:6" ht="14.25" thickBot="1">
      <c r="A19" s="195" t="s">
        <v>29</v>
      </c>
      <c r="B19" s="195"/>
      <c r="C19" s="195"/>
      <c r="D19" s="195"/>
      <c r="E19" s="195"/>
      <c r="F19" s="195"/>
    </row>
    <row r="20" spans="1:6" ht="12.75" customHeight="1" thickBot="1">
      <c r="A20" s="196" t="s">
        <v>30</v>
      </c>
      <c r="B20" s="233" t="s">
        <v>31</v>
      </c>
      <c r="C20" s="233"/>
      <c r="D20" s="233"/>
      <c r="E20" s="23"/>
      <c r="F20" s="94">
        <f aca="true" t="shared" si="0" ref="F20:F25">$F$11*E20</f>
        <v>0</v>
      </c>
    </row>
    <row r="21" spans="1:6" ht="14.25" thickBot="1">
      <c r="A21" s="196"/>
      <c r="B21" s="200" t="s">
        <v>32</v>
      </c>
      <c r="C21" s="200"/>
      <c r="D21" s="200"/>
      <c r="E21" s="24"/>
      <c r="F21" s="95">
        <f t="shared" si="0"/>
        <v>0</v>
      </c>
    </row>
    <row r="22" spans="1:6" ht="14.25" thickBot="1">
      <c r="A22" s="196"/>
      <c r="B22" s="200" t="s">
        <v>33</v>
      </c>
      <c r="C22" s="200"/>
      <c r="D22" s="200"/>
      <c r="E22" s="24"/>
      <c r="F22" s="95">
        <f t="shared" si="0"/>
        <v>0</v>
      </c>
    </row>
    <row r="23" spans="1:6" ht="14.25" thickBot="1">
      <c r="A23" s="196"/>
      <c r="B23" s="200" t="s">
        <v>34</v>
      </c>
      <c r="C23" s="200"/>
      <c r="D23" s="200"/>
      <c r="E23" s="25"/>
      <c r="F23" s="96">
        <f t="shared" si="0"/>
        <v>0</v>
      </c>
    </row>
    <row r="24" spans="1:6" ht="14.25" thickBot="1">
      <c r="A24" s="196"/>
      <c r="B24" s="200" t="s">
        <v>35</v>
      </c>
      <c r="C24" s="200"/>
      <c r="D24" s="200"/>
      <c r="E24" s="24"/>
      <c r="F24" s="97">
        <f t="shared" si="0"/>
        <v>0</v>
      </c>
    </row>
    <row r="25" spans="1:6" ht="14.25" thickBot="1">
      <c r="A25" s="196"/>
      <c r="B25" s="199" t="s">
        <v>36</v>
      </c>
      <c r="C25" s="199"/>
      <c r="D25" s="199"/>
      <c r="E25" s="24"/>
      <c r="F25" s="97">
        <f t="shared" si="0"/>
        <v>0</v>
      </c>
    </row>
    <row r="26" spans="1:6" ht="12.75" customHeight="1" thickBot="1">
      <c r="A26" s="196"/>
      <c r="B26" s="234" t="s">
        <v>37</v>
      </c>
      <c r="C26" s="26" t="s">
        <v>38</v>
      </c>
      <c r="D26" s="27"/>
      <c r="E26" s="235">
        <f>D26*D27</f>
        <v>0</v>
      </c>
      <c r="F26" s="230">
        <f>F11*E26</f>
        <v>0</v>
      </c>
    </row>
    <row r="27" spans="1:6" ht="14.25" thickBot="1">
      <c r="A27" s="196"/>
      <c r="B27" s="234"/>
      <c r="C27" s="28" t="s">
        <v>39</v>
      </c>
      <c r="D27" s="29"/>
      <c r="E27" s="235"/>
      <c r="F27" s="230"/>
    </row>
    <row r="28" spans="1:6" ht="14.25" thickBot="1">
      <c r="A28" s="196"/>
      <c r="B28" s="231" t="s">
        <v>40</v>
      </c>
      <c r="C28" s="231"/>
      <c r="D28" s="231"/>
      <c r="E28" s="30"/>
      <c r="F28" s="98">
        <f>E28*F11</f>
        <v>0</v>
      </c>
    </row>
    <row r="29" spans="1:6" ht="15" thickBot="1">
      <c r="A29" s="197"/>
      <c r="B29" s="202" t="s">
        <v>41</v>
      </c>
      <c r="C29" s="202"/>
      <c r="D29" s="202"/>
      <c r="E29" s="81">
        <f>SUM(E20:E28)</f>
        <v>0</v>
      </c>
      <c r="F29" s="99">
        <f>SUM(F20:F28)</f>
        <v>0</v>
      </c>
    </row>
    <row r="30" spans="1:6" ht="14.25" thickBot="1">
      <c r="A30" s="195" t="s">
        <v>102</v>
      </c>
      <c r="B30" s="195"/>
      <c r="C30" s="195"/>
      <c r="D30" s="195"/>
      <c r="E30" s="195"/>
      <c r="F30" s="195"/>
    </row>
    <row r="31" spans="1:6" ht="14.25" customHeight="1" thickBot="1">
      <c r="A31" s="196" t="s">
        <v>42</v>
      </c>
      <c r="B31" s="232" t="s">
        <v>172</v>
      </c>
      <c r="C31" s="232"/>
      <c r="D31" s="232"/>
      <c r="E31" s="232"/>
      <c r="F31" s="91"/>
    </row>
    <row r="32" spans="1:6" ht="15" thickBot="1">
      <c r="A32" s="196"/>
      <c r="B32" s="200" t="s">
        <v>173</v>
      </c>
      <c r="C32" s="200"/>
      <c r="D32" s="200"/>
      <c r="E32" s="200"/>
      <c r="F32" s="92"/>
    </row>
    <row r="33" spans="1:7" ht="15" thickBot="1">
      <c r="A33" s="196"/>
      <c r="B33" s="200" t="s">
        <v>174</v>
      </c>
      <c r="C33" s="200"/>
      <c r="D33" s="200"/>
      <c r="E33" s="200"/>
      <c r="F33" s="92"/>
      <c r="G33" s="31"/>
    </row>
    <row r="34" spans="1:8" ht="15" thickBot="1">
      <c r="A34" s="196"/>
      <c r="B34" s="200" t="s">
        <v>175</v>
      </c>
      <c r="C34" s="200"/>
      <c r="D34" s="200"/>
      <c r="E34" s="200"/>
      <c r="F34" s="92"/>
      <c r="G34" s="31"/>
      <c r="H34" s="31"/>
    </row>
    <row r="35" spans="1:8" ht="15" thickBot="1">
      <c r="A35" s="196"/>
      <c r="B35" s="200" t="s">
        <v>109</v>
      </c>
      <c r="C35" s="200"/>
      <c r="D35" s="200"/>
      <c r="E35" s="200"/>
      <c r="F35" s="92"/>
      <c r="G35" s="31"/>
      <c r="H35" s="31"/>
    </row>
    <row r="36" spans="1:9" ht="15" thickBot="1">
      <c r="A36" s="196"/>
      <c r="B36" s="222" t="s">
        <v>171</v>
      </c>
      <c r="C36" s="222"/>
      <c r="D36" s="222"/>
      <c r="E36" s="222"/>
      <c r="F36" s="100"/>
      <c r="H36" s="31"/>
      <c r="I36" s="32"/>
    </row>
    <row r="37" spans="1:6" ht="15" thickBot="1">
      <c r="A37" s="197"/>
      <c r="B37" s="202" t="s">
        <v>43</v>
      </c>
      <c r="C37" s="202"/>
      <c r="D37" s="202"/>
      <c r="E37" s="202"/>
      <c r="F37" s="99">
        <f>SUM(F31:F36)</f>
        <v>0</v>
      </c>
    </row>
    <row r="38" spans="1:6" ht="14.25" thickBot="1">
      <c r="A38" s="223" t="s">
        <v>44</v>
      </c>
      <c r="B38" s="223" t="s">
        <v>45</v>
      </c>
      <c r="C38" s="223"/>
      <c r="D38" s="223"/>
      <c r="E38" s="223"/>
      <c r="F38" s="101">
        <f>F18+F29+F37</f>
        <v>0</v>
      </c>
    </row>
    <row r="39" spans="1:6" ht="15" customHeight="1" thickBot="1">
      <c r="A39" s="212"/>
      <c r="B39" s="212"/>
      <c r="C39" s="212"/>
      <c r="D39" s="212"/>
      <c r="E39" s="212"/>
      <c r="F39" s="212"/>
    </row>
    <row r="40" spans="1:7" ht="18" customHeight="1" thickBot="1" thickTop="1">
      <c r="A40" s="224" t="s">
        <v>46</v>
      </c>
      <c r="B40" s="224"/>
      <c r="C40" s="224"/>
      <c r="D40" s="224"/>
      <c r="E40" s="224"/>
      <c r="F40" s="225"/>
      <c r="G40" s="86"/>
    </row>
    <row r="41" spans="1:6" ht="25.5" customHeight="1" thickBot="1" thickTop="1">
      <c r="A41" s="87"/>
      <c r="B41" s="238"/>
      <c r="C41" s="239"/>
      <c r="D41" s="88" t="s">
        <v>47</v>
      </c>
      <c r="E41" s="85" t="s">
        <v>48</v>
      </c>
      <c r="F41" s="84"/>
    </row>
    <row r="42" spans="1:7" ht="39" customHeight="1" thickBot="1">
      <c r="A42" s="226" t="s">
        <v>49</v>
      </c>
      <c r="B42" s="228" t="s">
        <v>50</v>
      </c>
      <c r="C42" s="228"/>
      <c r="D42" s="33">
        <v>0.0833</v>
      </c>
      <c r="E42" s="34"/>
      <c r="F42" s="102">
        <f>F11*(D42*E42)</f>
        <v>0</v>
      </c>
      <c r="G42" s="35"/>
    </row>
    <row r="43" spans="1:6" ht="14.25" thickBot="1">
      <c r="A43" s="226"/>
      <c r="B43" s="207" t="s">
        <v>51</v>
      </c>
      <c r="C43" s="207"/>
      <c r="D43" s="207"/>
      <c r="E43" s="207"/>
      <c r="F43" s="95">
        <f>E25*F42</f>
        <v>0</v>
      </c>
    </row>
    <row r="44" spans="1:7" ht="39" customHeight="1" thickBot="1">
      <c r="A44" s="226"/>
      <c r="B44" s="229" t="s">
        <v>52</v>
      </c>
      <c r="C44" s="229"/>
      <c r="D44" s="36">
        <v>0.0194</v>
      </c>
      <c r="E44" s="37"/>
      <c r="F44" s="103">
        <f>F8*(D44*E44)</f>
        <v>0</v>
      </c>
      <c r="G44" s="38"/>
    </row>
    <row r="45" spans="1:6" ht="14.25" thickBot="1">
      <c r="A45" s="226"/>
      <c r="B45" s="207" t="s">
        <v>53</v>
      </c>
      <c r="C45" s="207"/>
      <c r="D45" s="207"/>
      <c r="E45" s="207"/>
      <c r="F45" s="95">
        <f>F44*E29</f>
        <v>0</v>
      </c>
    </row>
    <row r="46" spans="1:6" ht="30" customHeight="1" thickBot="1">
      <c r="A46" s="226"/>
      <c r="B46" s="210" t="s">
        <v>54</v>
      </c>
      <c r="C46" s="210"/>
      <c r="D46" s="210"/>
      <c r="E46" s="210"/>
      <c r="F46" s="104">
        <f>E80*F11</f>
        <v>0</v>
      </c>
    </row>
    <row r="47" spans="1:6" ht="15" thickBot="1">
      <c r="A47" s="227"/>
      <c r="B47" s="211" t="s">
        <v>55</v>
      </c>
      <c r="C47" s="211"/>
      <c r="D47" s="211"/>
      <c r="E47" s="211"/>
      <c r="F47" s="82">
        <f>SUM(F42:F46)</f>
        <v>0</v>
      </c>
    </row>
    <row r="48" spans="1:6" ht="12" customHeight="1" thickBot="1">
      <c r="A48" s="212"/>
      <c r="B48" s="212"/>
      <c r="C48" s="212"/>
      <c r="D48" s="212"/>
      <c r="E48" s="212"/>
      <c r="F48" s="212"/>
    </row>
    <row r="49" spans="1:7" ht="18" customHeight="1" thickBot="1" thickTop="1">
      <c r="A49" s="213" t="s">
        <v>56</v>
      </c>
      <c r="B49" s="214"/>
      <c r="C49" s="214"/>
      <c r="D49" s="214"/>
      <c r="E49" s="214"/>
      <c r="F49" s="215"/>
      <c r="G49" s="18"/>
    </row>
    <row r="50" spans="1:6" ht="13.5" customHeight="1" thickTop="1">
      <c r="A50" s="216" t="s">
        <v>57</v>
      </c>
      <c r="B50" s="218" t="s">
        <v>58</v>
      </c>
      <c r="C50" s="218"/>
      <c r="D50" s="218"/>
      <c r="E50" s="218"/>
      <c r="F50" s="219"/>
    </row>
    <row r="51" spans="1:6" ht="13.5">
      <c r="A51" s="216"/>
      <c r="B51" s="179" t="s">
        <v>110</v>
      </c>
      <c r="C51" s="180"/>
      <c r="D51" s="180"/>
      <c r="E51" s="180"/>
      <c r="F51" s="181"/>
    </row>
    <row r="52" spans="1:6" ht="13.5">
      <c r="A52" s="216"/>
      <c r="B52" s="179" t="s">
        <v>111</v>
      </c>
      <c r="C52" s="180"/>
      <c r="D52" s="180"/>
      <c r="E52" s="180"/>
      <c r="F52" s="181">
        <f>(((F11/30)/12)*5)*E52</f>
        <v>0</v>
      </c>
    </row>
    <row r="53" spans="1:6" ht="14.25">
      <c r="A53" s="216"/>
      <c r="B53" s="220" t="s">
        <v>112</v>
      </c>
      <c r="C53" s="221"/>
      <c r="D53" s="207"/>
      <c r="E53" s="40"/>
      <c r="F53" s="105">
        <f>(((F11/30)/12)*15)*E53</f>
        <v>0</v>
      </c>
    </row>
    <row r="54" spans="1:6" ht="14.25">
      <c r="A54" s="216"/>
      <c r="B54" s="198" t="s">
        <v>59</v>
      </c>
      <c r="C54" s="198"/>
      <c r="D54" s="198"/>
      <c r="E54" s="40"/>
      <c r="F54" s="106">
        <f>(((F11+F11/3)*(4/12))/12)*E54</f>
        <v>0</v>
      </c>
    </row>
    <row r="55" spans="1:6" ht="14.25">
      <c r="A55" s="216"/>
      <c r="B55" s="207" t="s">
        <v>107</v>
      </c>
      <c r="C55" s="207"/>
      <c r="D55" s="207"/>
      <c r="E55" s="39"/>
      <c r="F55" s="106">
        <f>F11/30/12*E55</f>
        <v>0</v>
      </c>
    </row>
    <row r="56" spans="1:6" ht="15" thickBot="1">
      <c r="A56" s="216"/>
      <c r="B56" s="208" t="s">
        <v>60</v>
      </c>
      <c r="C56" s="208"/>
      <c r="D56" s="208"/>
      <c r="E56" s="208"/>
      <c r="F56" s="107">
        <f>SUM(F51:F55)*E29</f>
        <v>0</v>
      </c>
    </row>
    <row r="57" spans="1:6" ht="15" thickBot="1">
      <c r="A57" s="217"/>
      <c r="B57" s="209" t="s">
        <v>61</v>
      </c>
      <c r="C57" s="209"/>
      <c r="D57" s="209"/>
      <c r="E57" s="209"/>
      <c r="F57" s="89">
        <f>SUM(F51:F56)</f>
        <v>0</v>
      </c>
    </row>
    <row r="58" spans="1:6" ht="15" thickBot="1" thickTop="1">
      <c r="A58" s="41"/>
      <c r="B58" s="42"/>
      <c r="C58" s="42"/>
      <c r="D58" s="42"/>
      <c r="E58" s="42"/>
      <c r="F58" s="43"/>
    </row>
    <row r="59" spans="1:7" ht="18" customHeight="1" thickBot="1">
      <c r="A59" s="203" t="s">
        <v>103</v>
      </c>
      <c r="B59" s="203"/>
      <c r="C59" s="203"/>
      <c r="D59" s="203"/>
      <c r="E59" s="203"/>
      <c r="F59" s="203"/>
      <c r="G59" s="18"/>
    </row>
    <row r="60" spans="1:6" ht="14.25" thickBot="1">
      <c r="A60" s="195" t="s">
        <v>62</v>
      </c>
      <c r="B60" s="195"/>
      <c r="C60" s="195"/>
      <c r="D60" s="195"/>
      <c r="E60" s="195"/>
      <c r="F60" s="195"/>
    </row>
    <row r="61" spans="1:6" ht="12.75" customHeight="1" thickBot="1">
      <c r="A61" s="204" t="s">
        <v>63</v>
      </c>
      <c r="B61" s="198" t="s">
        <v>113</v>
      </c>
      <c r="C61" s="198"/>
      <c r="D61" s="198"/>
      <c r="E61" s="24"/>
      <c r="F61" s="108">
        <f>(F11+F38+F47+F57)*E61</f>
        <v>0</v>
      </c>
    </row>
    <row r="62" spans="1:6" ht="15" thickBot="1">
      <c r="A62" s="204"/>
      <c r="B62" s="206" t="s">
        <v>114</v>
      </c>
      <c r="C62" s="206"/>
      <c r="D62" s="206"/>
      <c r="E62" s="44"/>
      <c r="F62" s="109">
        <f>(F11+F38+F47+F57+F61)*E62</f>
        <v>0</v>
      </c>
    </row>
    <row r="63" spans="1:6" ht="15" thickBot="1">
      <c r="A63" s="205"/>
      <c r="B63" s="202" t="s">
        <v>64</v>
      </c>
      <c r="C63" s="202"/>
      <c r="D63" s="202"/>
      <c r="E63" s="202"/>
      <c r="F63" s="83">
        <f>SUM(F61:F62)</f>
        <v>0</v>
      </c>
    </row>
    <row r="64" spans="1:6" ht="13.5">
      <c r="A64" s="195" t="s">
        <v>65</v>
      </c>
      <c r="B64" s="195"/>
      <c r="C64" s="195"/>
      <c r="D64" s="195"/>
      <c r="E64" s="195"/>
      <c r="F64" s="195"/>
    </row>
    <row r="65" spans="1:6" ht="12.75" customHeight="1" thickBot="1">
      <c r="A65" s="196" t="s">
        <v>66</v>
      </c>
      <c r="B65" s="198" t="s">
        <v>67</v>
      </c>
      <c r="C65" s="198"/>
      <c r="D65" s="198"/>
      <c r="E65" s="45"/>
      <c r="F65" s="110">
        <f>E65*F73</f>
        <v>0</v>
      </c>
    </row>
    <row r="66" spans="1:6" ht="15" thickBot="1">
      <c r="A66" s="196"/>
      <c r="B66" s="199" t="s">
        <v>68</v>
      </c>
      <c r="C66" s="199"/>
      <c r="D66" s="199"/>
      <c r="E66" s="24"/>
      <c r="F66" s="111">
        <f>F73*E66</f>
        <v>0</v>
      </c>
    </row>
    <row r="67" spans="1:6" ht="15" thickBot="1">
      <c r="A67" s="196"/>
      <c r="B67" s="199" t="s">
        <v>69</v>
      </c>
      <c r="C67" s="199"/>
      <c r="D67" s="199"/>
      <c r="E67" s="24"/>
      <c r="F67" s="111">
        <f>F73*E67</f>
        <v>0</v>
      </c>
    </row>
    <row r="68" spans="1:6" ht="15" thickBot="1">
      <c r="A68" s="196"/>
      <c r="B68" s="200" t="s">
        <v>70</v>
      </c>
      <c r="C68" s="200"/>
      <c r="D68" s="200"/>
      <c r="E68" s="24"/>
      <c r="F68" s="112">
        <f>F73*E68</f>
        <v>0</v>
      </c>
    </row>
    <row r="69" spans="1:6" ht="14.25" thickBot="1">
      <c r="A69" s="196"/>
      <c r="B69" s="201" t="s">
        <v>71</v>
      </c>
      <c r="C69" s="201"/>
      <c r="D69" s="201"/>
      <c r="E69" s="46">
        <f>SUM(E65:E68)</f>
        <v>0</v>
      </c>
      <c r="F69" s="47"/>
    </row>
    <row r="70" spans="1:6" ht="15.75" thickBot="1">
      <c r="A70" s="197"/>
      <c r="B70" s="202" t="s">
        <v>72</v>
      </c>
      <c r="C70" s="202"/>
      <c r="D70" s="202"/>
      <c r="E70" s="202"/>
      <c r="F70" s="113">
        <f>SUM(F65:F68)</f>
        <v>0</v>
      </c>
    </row>
    <row r="71" spans="1:6" ht="15" thickBot="1">
      <c r="A71" s="48"/>
      <c r="B71" s="190" t="s">
        <v>73</v>
      </c>
      <c r="C71" s="190"/>
      <c r="D71" s="190"/>
      <c r="E71" s="190"/>
      <c r="F71" s="114">
        <f>F63+F70</f>
        <v>0</v>
      </c>
    </row>
    <row r="72" spans="1:6" ht="7.5" customHeight="1" thickBot="1">
      <c r="A72" s="191"/>
      <c r="B72" s="191"/>
      <c r="C72" s="191"/>
      <c r="D72" s="191"/>
      <c r="E72" s="191"/>
      <c r="F72" s="191"/>
    </row>
    <row r="73" spans="1:6" ht="18" thickBot="1">
      <c r="A73" s="192" t="s">
        <v>74</v>
      </c>
      <c r="B73" s="192"/>
      <c r="C73" s="192"/>
      <c r="D73" s="192"/>
      <c r="E73" s="192"/>
      <c r="F73" s="115">
        <f>ROUND((F11+F38+F47+F57+F63)/(1-(E69)),2)</f>
        <v>0</v>
      </c>
    </row>
    <row r="74" spans="1:6" ht="26.25" customHeight="1">
      <c r="A74" s="193" t="s">
        <v>75</v>
      </c>
      <c r="B74" s="193"/>
      <c r="C74" s="193"/>
      <c r="D74" s="193"/>
      <c r="E74" s="193"/>
      <c r="F74" s="193"/>
    </row>
    <row r="75" ht="14.25" thickBot="1"/>
    <row r="76" spans="1:6" ht="14.25" thickBot="1">
      <c r="A76" s="49"/>
      <c r="B76" s="194" t="s">
        <v>76</v>
      </c>
      <c r="C76" s="194"/>
      <c r="D76" s="194"/>
      <c r="E76" s="194"/>
      <c r="F76" s="194"/>
    </row>
    <row r="77" spans="1:6" ht="27.75" thickBot="1">
      <c r="A77" s="49"/>
      <c r="B77" s="289" t="s">
        <v>77</v>
      </c>
      <c r="C77" s="290" t="s">
        <v>78</v>
      </c>
      <c r="D77" s="290"/>
      <c r="E77" s="291" t="s">
        <v>79</v>
      </c>
      <c r="F77" s="292" t="s">
        <v>80</v>
      </c>
    </row>
    <row r="78" spans="1:6" ht="14.25" thickBot="1">
      <c r="A78" s="49"/>
      <c r="B78" s="50" t="s">
        <v>26</v>
      </c>
      <c r="C78" s="185"/>
      <c r="D78" s="185"/>
      <c r="E78" s="51">
        <v>0.0833</v>
      </c>
      <c r="F78" s="52">
        <f>ROUND((F11*E78),2)</f>
        <v>0</v>
      </c>
    </row>
    <row r="79" spans="1:6" ht="14.25" thickBot="1">
      <c r="A79" s="49"/>
      <c r="B79" s="53" t="s">
        <v>106</v>
      </c>
      <c r="C79" s="185"/>
      <c r="D79" s="185"/>
      <c r="E79" s="54">
        <v>0.121</v>
      </c>
      <c r="F79" s="55">
        <f>ROUND((F11*E79),2)</f>
        <v>0</v>
      </c>
    </row>
    <row r="80" spans="1:6" ht="27.75" thickBot="1">
      <c r="A80" s="49"/>
      <c r="B80" s="56" t="s">
        <v>81</v>
      </c>
      <c r="C80" s="185"/>
      <c r="D80" s="185"/>
      <c r="E80" s="57">
        <v>0.04</v>
      </c>
      <c r="F80" s="52">
        <f>ROUND((F11*E80),2)</f>
        <v>0</v>
      </c>
    </row>
    <row r="81" spans="1:7" ht="12.75" customHeight="1" thickBot="1">
      <c r="A81" s="58">
        <f>IF(D26=1%,E81,0)</f>
        <v>0</v>
      </c>
      <c r="B81" s="186" t="s">
        <v>82</v>
      </c>
      <c r="C81" s="187" t="s">
        <v>83</v>
      </c>
      <c r="D81" s="187"/>
      <c r="E81" s="59">
        <v>0.0739</v>
      </c>
      <c r="F81" s="60">
        <f>ROUND((IF(D26=1%,F11*E81,0)),2)</f>
        <v>0</v>
      </c>
      <c r="G81" s="61"/>
    </row>
    <row r="82" spans="1:7" ht="14.25" thickBot="1">
      <c r="A82" s="58">
        <f>IF(D26=2%,E82,0)</f>
        <v>0</v>
      </c>
      <c r="B82" s="186"/>
      <c r="C82" s="188" t="s">
        <v>84</v>
      </c>
      <c r="D82" s="188"/>
      <c r="E82" s="62">
        <v>0.076</v>
      </c>
      <c r="F82" s="63">
        <f>ROUND((IF(D26=2%,F11*E82,0)),2)</f>
        <v>0</v>
      </c>
      <c r="G82" s="61"/>
    </row>
    <row r="83" spans="1:7" ht="14.25" thickBot="1">
      <c r="A83" s="58">
        <f>IF(D26=3%,E83,0)</f>
        <v>0</v>
      </c>
      <c r="B83" s="186"/>
      <c r="C83" s="189" t="s">
        <v>85</v>
      </c>
      <c r="D83" s="189"/>
      <c r="E83" s="64">
        <v>0.0782</v>
      </c>
      <c r="F83" s="65">
        <f>ROUND((IF(D26=3%,F11*E83,0)),2)</f>
        <v>0</v>
      </c>
      <c r="G83" s="61"/>
    </row>
    <row r="84" spans="1:6" ht="14.25" thickBot="1">
      <c r="A84" s="49"/>
      <c r="B84" s="182" t="s">
        <v>86</v>
      </c>
      <c r="C84" s="182"/>
      <c r="D84" s="182"/>
      <c r="E84" s="182"/>
      <c r="F84" s="66">
        <f>SUM(F78:F83)</f>
        <v>0</v>
      </c>
    </row>
    <row r="85" spans="2:6" ht="14.25" customHeight="1" thickBot="1">
      <c r="B85" s="183" t="s">
        <v>87</v>
      </c>
      <c r="C85" s="183"/>
      <c r="D85" s="183"/>
      <c r="E85" s="183"/>
      <c r="F85" s="183"/>
    </row>
    <row r="86" spans="2:6" ht="14.25" thickBot="1">
      <c r="B86" s="183"/>
      <c r="C86" s="183"/>
      <c r="D86" s="183"/>
      <c r="E86" s="183"/>
      <c r="F86" s="183"/>
    </row>
    <row r="87" spans="2:6" ht="13.5">
      <c r="B87" s="183"/>
      <c r="C87" s="183"/>
      <c r="D87" s="183"/>
      <c r="E87" s="183"/>
      <c r="F87" s="183"/>
    </row>
    <row r="88" spans="2:6" ht="14.25" customHeight="1">
      <c r="B88" s="184" t="s">
        <v>88</v>
      </c>
      <c r="C88" s="184"/>
      <c r="D88" s="184"/>
      <c r="E88" s="184"/>
      <c r="F88" s="184"/>
    </row>
    <row r="89" spans="2:6" ht="13.5">
      <c r="B89" s="184"/>
      <c r="C89" s="184"/>
      <c r="D89" s="184"/>
      <c r="E89" s="184"/>
      <c r="F89" s="184"/>
    </row>
    <row r="90" spans="2:5" ht="13.5">
      <c r="B90" s="67"/>
      <c r="C90" s="67"/>
      <c r="D90" s="67"/>
      <c r="E90" s="68"/>
    </row>
  </sheetData>
  <sheetProtection/>
  <mergeCells count="94">
    <mergeCell ref="A1:F1"/>
    <mergeCell ref="A2:F2"/>
    <mergeCell ref="A3:B3"/>
    <mergeCell ref="A4:B4"/>
    <mergeCell ref="C4:F4"/>
    <mergeCell ref="A5:F5"/>
    <mergeCell ref="B41:C41"/>
    <mergeCell ref="A6:E6"/>
    <mergeCell ref="A7:F7"/>
    <mergeCell ref="A8:A11"/>
    <mergeCell ref="B8:E8"/>
    <mergeCell ref="B10:D10"/>
    <mergeCell ref="B11:E11"/>
    <mergeCell ref="B25:D25"/>
    <mergeCell ref="A12:F12"/>
    <mergeCell ref="A13:F13"/>
    <mergeCell ref="A14:F14"/>
    <mergeCell ref="A15:A18"/>
    <mergeCell ref="B15:D15"/>
    <mergeCell ref="B16:D16"/>
    <mergeCell ref="B17:D17"/>
    <mergeCell ref="B18:E18"/>
    <mergeCell ref="B35:E35"/>
    <mergeCell ref="A19:F19"/>
    <mergeCell ref="A20:A29"/>
    <mergeCell ref="B20:D20"/>
    <mergeCell ref="B21:D21"/>
    <mergeCell ref="B22:D22"/>
    <mergeCell ref="B23:D23"/>
    <mergeCell ref="B24:D24"/>
    <mergeCell ref="B26:B27"/>
    <mergeCell ref="E26:E27"/>
    <mergeCell ref="B45:E45"/>
    <mergeCell ref="F26:F27"/>
    <mergeCell ref="B28:D28"/>
    <mergeCell ref="B29:D29"/>
    <mergeCell ref="A30:F30"/>
    <mergeCell ref="A31:A37"/>
    <mergeCell ref="B31:E31"/>
    <mergeCell ref="B32:E32"/>
    <mergeCell ref="B33:E33"/>
    <mergeCell ref="B34:E34"/>
    <mergeCell ref="B54:D54"/>
    <mergeCell ref="B36:E36"/>
    <mergeCell ref="B37:E37"/>
    <mergeCell ref="A38:E38"/>
    <mergeCell ref="A39:F39"/>
    <mergeCell ref="A40:F40"/>
    <mergeCell ref="A42:A47"/>
    <mergeCell ref="B42:C42"/>
    <mergeCell ref="B43:E43"/>
    <mergeCell ref="B44:C44"/>
    <mergeCell ref="B55:D55"/>
    <mergeCell ref="B56:E56"/>
    <mergeCell ref="B57:E57"/>
    <mergeCell ref="B46:E46"/>
    <mergeCell ref="B47:E47"/>
    <mergeCell ref="A48:F48"/>
    <mergeCell ref="A49:F49"/>
    <mergeCell ref="A50:A57"/>
    <mergeCell ref="B50:F50"/>
    <mergeCell ref="B53:D53"/>
    <mergeCell ref="A59:F59"/>
    <mergeCell ref="A60:F60"/>
    <mergeCell ref="A61:A63"/>
    <mergeCell ref="B61:D61"/>
    <mergeCell ref="B62:D62"/>
    <mergeCell ref="B63:E63"/>
    <mergeCell ref="A64:F64"/>
    <mergeCell ref="A65:A70"/>
    <mergeCell ref="B65:D65"/>
    <mergeCell ref="B66:D66"/>
    <mergeCell ref="B67:D67"/>
    <mergeCell ref="B68:D68"/>
    <mergeCell ref="B69:D69"/>
    <mergeCell ref="B70:E70"/>
    <mergeCell ref="C82:D82"/>
    <mergeCell ref="C83:D83"/>
    <mergeCell ref="B71:E71"/>
    <mergeCell ref="A72:F72"/>
    <mergeCell ref="A73:E73"/>
    <mergeCell ref="A74:F74"/>
    <mergeCell ref="B76:F76"/>
    <mergeCell ref="C77:D77"/>
    <mergeCell ref="B51:F51"/>
    <mergeCell ref="B52:F52"/>
    <mergeCell ref="B84:E84"/>
    <mergeCell ref="B85:F87"/>
    <mergeCell ref="B88:F89"/>
    <mergeCell ref="C78:D78"/>
    <mergeCell ref="C79:D79"/>
    <mergeCell ref="C80:D80"/>
    <mergeCell ref="B81:B83"/>
    <mergeCell ref="C81:D81"/>
  </mergeCells>
  <printOptions/>
  <pageMargins left="0.511811024" right="0.511811024" top="0.787401575" bottom="0.787401575" header="0.31496062" footer="0.31496062"/>
  <pageSetup fitToHeight="1" fitToWidth="1" horizontalDpi="600" verticalDpi="600" orientation="portrait" scale="5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90"/>
  <sheetViews>
    <sheetView showGridLines="0" zoomScalePageLayoutView="0" workbookViewId="0" topLeftCell="A65">
      <selection activeCell="B77" sqref="B77:F77"/>
    </sheetView>
  </sheetViews>
  <sheetFormatPr defaultColWidth="11.140625" defaultRowHeight="12.75"/>
  <cols>
    <col min="1" max="1" width="12.28125" style="11" customWidth="1"/>
    <col min="2" max="2" width="66.28125" style="11" customWidth="1"/>
    <col min="3" max="3" width="5.140625" style="11" customWidth="1"/>
    <col min="4" max="4" width="13.28125" style="11" customWidth="1"/>
    <col min="5" max="5" width="13.140625" style="12" customWidth="1"/>
    <col min="6" max="6" width="16.7109375" style="13" customWidth="1"/>
    <col min="7" max="7" width="12.28125" style="11" customWidth="1"/>
    <col min="8" max="16384" width="11.140625" style="11" customWidth="1"/>
  </cols>
  <sheetData>
    <row r="1" spans="1:6" ht="67.5" customHeight="1" thickBot="1" thickTop="1">
      <c r="A1" s="247"/>
      <c r="B1" s="247"/>
      <c r="C1" s="247"/>
      <c r="D1" s="247"/>
      <c r="E1" s="247"/>
      <c r="F1" s="247"/>
    </row>
    <row r="2" spans="1:6" ht="14.25" thickTop="1">
      <c r="A2" s="248" t="s">
        <v>15</v>
      </c>
      <c r="B2" s="248"/>
      <c r="C2" s="248"/>
      <c r="D2" s="248"/>
      <c r="E2" s="248"/>
      <c r="F2" s="248"/>
    </row>
    <row r="3" spans="1:6" ht="12.75" customHeight="1">
      <c r="A3" s="249" t="s">
        <v>16</v>
      </c>
      <c r="B3" s="249"/>
      <c r="C3" s="14" t="s">
        <v>116</v>
      </c>
      <c r="D3" s="15"/>
      <c r="E3" s="15"/>
      <c r="F3" s="16"/>
    </row>
    <row r="4" spans="1:6" ht="15.75" customHeight="1">
      <c r="A4" s="249" t="s">
        <v>17</v>
      </c>
      <c r="B4" s="249"/>
      <c r="C4" s="250" t="s">
        <v>117</v>
      </c>
      <c r="D4" s="250"/>
      <c r="E4" s="250"/>
      <c r="F4" s="250"/>
    </row>
    <row r="5" spans="1:6" ht="3" customHeight="1" thickBot="1">
      <c r="A5" s="191"/>
      <c r="B5" s="191"/>
      <c r="C5" s="191"/>
      <c r="D5" s="191"/>
      <c r="E5" s="191"/>
      <c r="F5" s="191"/>
    </row>
    <row r="6" spans="1:6" ht="13.5" customHeight="1" thickBot="1">
      <c r="A6" s="191"/>
      <c r="B6" s="191"/>
      <c r="C6" s="191"/>
      <c r="D6" s="191"/>
      <c r="E6" s="191"/>
      <c r="F6" s="17" t="s">
        <v>18</v>
      </c>
    </row>
    <row r="7" spans="1:7" ht="18" customHeight="1" thickBot="1">
      <c r="A7" s="240" t="s">
        <v>104</v>
      </c>
      <c r="B7" s="203"/>
      <c r="C7" s="203"/>
      <c r="D7" s="203"/>
      <c r="E7" s="203"/>
      <c r="F7" s="203"/>
      <c r="G7"/>
    </row>
    <row r="8" spans="1:8" ht="12.75" customHeight="1" thickBot="1">
      <c r="A8" s="241" t="s">
        <v>19</v>
      </c>
      <c r="B8" s="243" t="s">
        <v>20</v>
      </c>
      <c r="C8" s="243"/>
      <c r="D8" s="243"/>
      <c r="E8" s="243"/>
      <c r="F8" s="156"/>
      <c r="G8" s="19"/>
      <c r="H8" s="90"/>
    </row>
    <row r="9" spans="1:6" ht="12.75" customHeight="1" thickBot="1">
      <c r="A9" s="241"/>
      <c r="B9" s="168" t="s">
        <v>101</v>
      </c>
      <c r="C9" s="169"/>
      <c r="D9" s="169"/>
      <c r="E9" s="170">
        <v>0.4</v>
      </c>
      <c r="F9" s="92"/>
    </row>
    <row r="10" spans="1:8" ht="12.75" customHeight="1" thickBot="1">
      <c r="A10" s="241"/>
      <c r="B10" s="244" t="s">
        <v>21</v>
      </c>
      <c r="C10" s="244"/>
      <c r="D10" s="244"/>
      <c r="E10" s="21"/>
      <c r="F10" s="20" t="s">
        <v>22</v>
      </c>
      <c r="G10" s="18"/>
      <c r="H10" s="18"/>
    </row>
    <row r="11" spans="1:8" ht="15" thickBot="1">
      <c r="A11" s="242"/>
      <c r="B11" s="245" t="s">
        <v>100</v>
      </c>
      <c r="C11" s="245"/>
      <c r="D11" s="245"/>
      <c r="E11" s="245"/>
      <c r="F11" s="80">
        <f>SUM(F8:F10)</f>
        <v>0</v>
      </c>
      <c r="G11" s="18"/>
      <c r="H11" s="18"/>
    </row>
    <row r="12" spans="1:6" ht="10.5" customHeight="1" thickBot="1">
      <c r="A12" s="246"/>
      <c r="B12" s="246"/>
      <c r="C12" s="246"/>
      <c r="D12" s="246"/>
      <c r="E12" s="246"/>
      <c r="F12" s="246"/>
    </row>
    <row r="13" spans="1:7" ht="18" customHeight="1" thickBot="1">
      <c r="A13" s="203" t="s">
        <v>23</v>
      </c>
      <c r="B13" s="203"/>
      <c r="C13" s="203"/>
      <c r="D13" s="203"/>
      <c r="E13" s="203"/>
      <c r="F13" s="203"/>
      <c r="G13" s="18"/>
    </row>
    <row r="14" spans="1:6" ht="14.25" thickBot="1">
      <c r="A14" s="195" t="s">
        <v>24</v>
      </c>
      <c r="B14" s="195"/>
      <c r="C14" s="195"/>
      <c r="D14" s="195"/>
      <c r="E14" s="195"/>
      <c r="F14" s="195"/>
    </row>
    <row r="15" spans="1:6" ht="12.75" customHeight="1" thickBot="1">
      <c r="A15" s="196" t="s">
        <v>25</v>
      </c>
      <c r="B15" s="236" t="s">
        <v>26</v>
      </c>
      <c r="C15" s="236"/>
      <c r="D15" s="236"/>
      <c r="E15" s="172">
        <v>0.0833</v>
      </c>
      <c r="F15" s="93">
        <f>E15*F11</f>
        <v>0</v>
      </c>
    </row>
    <row r="16" spans="1:7" ht="14.25" thickBot="1">
      <c r="A16" s="196"/>
      <c r="B16" s="199" t="s">
        <v>105</v>
      </c>
      <c r="C16" s="199"/>
      <c r="D16" s="199"/>
      <c r="E16" s="171">
        <v>0.0377</v>
      </c>
      <c r="F16" s="93">
        <f>F11*E16</f>
        <v>0</v>
      </c>
      <c r="G16" s="90"/>
    </row>
    <row r="17" spans="1:6" ht="27" customHeight="1" thickBot="1">
      <c r="A17" s="196"/>
      <c r="B17" s="237" t="s">
        <v>27</v>
      </c>
      <c r="C17" s="237"/>
      <c r="D17" s="237"/>
      <c r="E17" s="22">
        <f>A81+A82+A83</f>
        <v>0</v>
      </c>
      <c r="F17" s="93">
        <f>F11*E17</f>
        <v>0</v>
      </c>
    </row>
    <row r="18" spans="1:6" ht="14.25" thickBot="1">
      <c r="A18" s="197"/>
      <c r="B18" s="202" t="s">
        <v>28</v>
      </c>
      <c r="C18" s="202"/>
      <c r="D18" s="202"/>
      <c r="E18" s="202"/>
      <c r="F18" s="79">
        <f>SUM(F15:F17)</f>
        <v>0</v>
      </c>
    </row>
    <row r="19" spans="1:6" ht="14.25" thickBot="1">
      <c r="A19" s="195" t="s">
        <v>29</v>
      </c>
      <c r="B19" s="195"/>
      <c r="C19" s="195"/>
      <c r="D19" s="195"/>
      <c r="E19" s="195"/>
      <c r="F19" s="195"/>
    </row>
    <row r="20" spans="1:6" ht="12.75" customHeight="1" thickBot="1">
      <c r="A20" s="196" t="s">
        <v>30</v>
      </c>
      <c r="B20" s="233" t="s">
        <v>31</v>
      </c>
      <c r="C20" s="233"/>
      <c r="D20" s="233"/>
      <c r="E20" s="23"/>
      <c r="F20" s="94">
        <f aca="true" t="shared" si="0" ref="F20:F25">$F$11*E20</f>
        <v>0</v>
      </c>
    </row>
    <row r="21" spans="1:6" ht="14.25" thickBot="1">
      <c r="A21" s="196"/>
      <c r="B21" s="200" t="s">
        <v>32</v>
      </c>
      <c r="C21" s="200"/>
      <c r="D21" s="200"/>
      <c r="E21" s="24"/>
      <c r="F21" s="95">
        <f t="shared" si="0"/>
        <v>0</v>
      </c>
    </row>
    <row r="22" spans="1:6" ht="14.25" thickBot="1">
      <c r="A22" s="196"/>
      <c r="B22" s="200" t="s">
        <v>33</v>
      </c>
      <c r="C22" s="200"/>
      <c r="D22" s="200"/>
      <c r="E22" s="24"/>
      <c r="F22" s="95">
        <f t="shared" si="0"/>
        <v>0</v>
      </c>
    </row>
    <row r="23" spans="1:6" ht="14.25" thickBot="1">
      <c r="A23" s="196"/>
      <c r="B23" s="200" t="s">
        <v>34</v>
      </c>
      <c r="C23" s="200"/>
      <c r="D23" s="200"/>
      <c r="E23" s="25"/>
      <c r="F23" s="96">
        <f t="shared" si="0"/>
        <v>0</v>
      </c>
    </row>
    <row r="24" spans="1:6" ht="14.25" thickBot="1">
      <c r="A24" s="196"/>
      <c r="B24" s="200" t="s">
        <v>35</v>
      </c>
      <c r="C24" s="200"/>
      <c r="D24" s="200"/>
      <c r="E24" s="24"/>
      <c r="F24" s="97">
        <f t="shared" si="0"/>
        <v>0</v>
      </c>
    </row>
    <row r="25" spans="1:6" ht="14.25" thickBot="1">
      <c r="A25" s="196"/>
      <c r="B25" s="199" t="s">
        <v>36</v>
      </c>
      <c r="C25" s="199"/>
      <c r="D25" s="199"/>
      <c r="E25" s="24"/>
      <c r="F25" s="97">
        <f t="shared" si="0"/>
        <v>0</v>
      </c>
    </row>
    <row r="26" spans="1:6" ht="12.75" customHeight="1" thickBot="1">
      <c r="A26" s="196"/>
      <c r="B26" s="234" t="s">
        <v>37</v>
      </c>
      <c r="C26" s="26" t="s">
        <v>38</v>
      </c>
      <c r="D26" s="27"/>
      <c r="E26" s="235">
        <f>D26*D27</f>
        <v>0</v>
      </c>
      <c r="F26" s="230">
        <f>F11*E26</f>
        <v>0</v>
      </c>
    </row>
    <row r="27" spans="1:6" ht="14.25" thickBot="1">
      <c r="A27" s="196"/>
      <c r="B27" s="234"/>
      <c r="C27" s="28" t="s">
        <v>39</v>
      </c>
      <c r="D27" s="29"/>
      <c r="E27" s="235"/>
      <c r="F27" s="230"/>
    </row>
    <row r="28" spans="1:6" ht="14.25" thickBot="1">
      <c r="A28" s="196"/>
      <c r="B28" s="231" t="s">
        <v>40</v>
      </c>
      <c r="C28" s="231"/>
      <c r="D28" s="231"/>
      <c r="E28" s="30"/>
      <c r="F28" s="98">
        <f>E28*F11</f>
        <v>0</v>
      </c>
    </row>
    <row r="29" spans="1:6" ht="15" thickBot="1">
      <c r="A29" s="197"/>
      <c r="B29" s="202" t="s">
        <v>41</v>
      </c>
      <c r="C29" s="202"/>
      <c r="D29" s="202"/>
      <c r="E29" s="81">
        <f>SUM(E20:E28)</f>
        <v>0</v>
      </c>
      <c r="F29" s="99">
        <f>SUM(F20:F28)</f>
        <v>0</v>
      </c>
    </row>
    <row r="30" spans="1:6" ht="14.25" thickBot="1">
      <c r="A30" s="195" t="s">
        <v>102</v>
      </c>
      <c r="B30" s="195"/>
      <c r="C30" s="195"/>
      <c r="D30" s="195"/>
      <c r="E30" s="195"/>
      <c r="F30" s="195"/>
    </row>
    <row r="31" spans="1:6" ht="14.25" customHeight="1" thickBot="1">
      <c r="A31" s="196" t="s">
        <v>42</v>
      </c>
      <c r="B31" s="232" t="s">
        <v>172</v>
      </c>
      <c r="C31" s="232"/>
      <c r="D31" s="232"/>
      <c r="E31" s="232"/>
      <c r="F31" s="91"/>
    </row>
    <row r="32" spans="1:6" ht="15" thickBot="1">
      <c r="A32" s="196"/>
      <c r="B32" s="200" t="s">
        <v>173</v>
      </c>
      <c r="C32" s="200"/>
      <c r="D32" s="200"/>
      <c r="E32" s="200"/>
      <c r="F32" s="92"/>
    </row>
    <row r="33" spans="1:7" ht="15" thickBot="1">
      <c r="A33" s="196"/>
      <c r="B33" s="200" t="s">
        <v>174</v>
      </c>
      <c r="C33" s="200"/>
      <c r="D33" s="200"/>
      <c r="E33" s="200"/>
      <c r="F33" s="92"/>
      <c r="G33" s="31"/>
    </row>
    <row r="34" spans="1:8" ht="15" thickBot="1">
      <c r="A34" s="196"/>
      <c r="B34" s="200" t="s">
        <v>175</v>
      </c>
      <c r="C34" s="200"/>
      <c r="D34" s="200"/>
      <c r="E34" s="200"/>
      <c r="F34" s="92"/>
      <c r="G34" s="31"/>
      <c r="H34" s="31"/>
    </row>
    <row r="35" spans="1:8" ht="15" thickBot="1">
      <c r="A35" s="196"/>
      <c r="B35" s="200" t="s">
        <v>109</v>
      </c>
      <c r="C35" s="200"/>
      <c r="D35" s="200"/>
      <c r="E35" s="200"/>
      <c r="F35" s="92"/>
      <c r="G35" s="31"/>
      <c r="H35" s="31"/>
    </row>
    <row r="36" spans="1:9" ht="15" thickBot="1">
      <c r="A36" s="196"/>
      <c r="B36" s="222" t="s">
        <v>171</v>
      </c>
      <c r="C36" s="222"/>
      <c r="D36" s="222"/>
      <c r="E36" s="222"/>
      <c r="F36" s="100"/>
      <c r="H36" s="31"/>
      <c r="I36" s="32"/>
    </row>
    <row r="37" spans="1:6" ht="15" thickBot="1">
      <c r="A37" s="197"/>
      <c r="B37" s="202" t="s">
        <v>43</v>
      </c>
      <c r="C37" s="202"/>
      <c r="D37" s="202"/>
      <c r="E37" s="202"/>
      <c r="F37" s="99">
        <f>SUM(F31:F36)</f>
        <v>0</v>
      </c>
    </row>
    <row r="38" spans="1:6" ht="14.25" thickBot="1">
      <c r="A38" s="223" t="s">
        <v>44</v>
      </c>
      <c r="B38" s="223" t="s">
        <v>45</v>
      </c>
      <c r="C38" s="223"/>
      <c r="D38" s="223"/>
      <c r="E38" s="223"/>
      <c r="F38" s="101">
        <f>F18+F29+F37</f>
        <v>0</v>
      </c>
    </row>
    <row r="39" spans="1:6" ht="15" customHeight="1" thickBot="1">
      <c r="A39" s="212"/>
      <c r="B39" s="212"/>
      <c r="C39" s="212"/>
      <c r="D39" s="212"/>
      <c r="E39" s="212"/>
      <c r="F39" s="212"/>
    </row>
    <row r="40" spans="1:7" ht="18" customHeight="1" thickBot="1" thickTop="1">
      <c r="A40" s="224" t="s">
        <v>46</v>
      </c>
      <c r="B40" s="224"/>
      <c r="C40" s="224"/>
      <c r="D40" s="224"/>
      <c r="E40" s="224"/>
      <c r="F40" s="225"/>
      <c r="G40" s="86"/>
    </row>
    <row r="41" spans="1:6" ht="25.5" customHeight="1" thickBot="1" thickTop="1">
      <c r="A41" s="87"/>
      <c r="B41" s="238"/>
      <c r="C41" s="239"/>
      <c r="D41" s="88" t="s">
        <v>47</v>
      </c>
      <c r="E41" s="85" t="s">
        <v>48</v>
      </c>
      <c r="F41" s="84"/>
    </row>
    <row r="42" spans="1:7" ht="39" customHeight="1" thickBot="1">
      <c r="A42" s="226" t="s">
        <v>49</v>
      </c>
      <c r="B42" s="228" t="s">
        <v>50</v>
      </c>
      <c r="C42" s="228"/>
      <c r="D42" s="33">
        <v>0.0833</v>
      </c>
      <c r="E42" s="34"/>
      <c r="F42" s="102">
        <f>F11*(D42*E42)</f>
        <v>0</v>
      </c>
      <c r="G42" s="35"/>
    </row>
    <row r="43" spans="1:6" ht="14.25" thickBot="1">
      <c r="A43" s="226"/>
      <c r="B43" s="207" t="s">
        <v>51</v>
      </c>
      <c r="C43" s="207"/>
      <c r="D43" s="207"/>
      <c r="E43" s="207"/>
      <c r="F43" s="95">
        <f>E25*F42</f>
        <v>0</v>
      </c>
    </row>
    <row r="44" spans="1:7" ht="39" customHeight="1" thickBot="1">
      <c r="A44" s="226"/>
      <c r="B44" s="229" t="s">
        <v>52</v>
      </c>
      <c r="C44" s="229"/>
      <c r="D44" s="36">
        <v>0.0194</v>
      </c>
      <c r="E44" s="37"/>
      <c r="F44" s="103">
        <f>F8*(D44*E44)</f>
        <v>0</v>
      </c>
      <c r="G44" s="38"/>
    </row>
    <row r="45" spans="1:6" ht="14.25" thickBot="1">
      <c r="A45" s="226"/>
      <c r="B45" s="207" t="s">
        <v>53</v>
      </c>
      <c r="C45" s="207"/>
      <c r="D45" s="207"/>
      <c r="E45" s="207"/>
      <c r="F45" s="95">
        <f>F44*E29</f>
        <v>0</v>
      </c>
    </row>
    <row r="46" spans="1:6" ht="30" customHeight="1" thickBot="1">
      <c r="A46" s="226"/>
      <c r="B46" s="210" t="s">
        <v>54</v>
      </c>
      <c r="C46" s="210"/>
      <c r="D46" s="210"/>
      <c r="E46" s="210"/>
      <c r="F46" s="104">
        <f>E80*F11</f>
        <v>0</v>
      </c>
    </row>
    <row r="47" spans="1:6" ht="15" thickBot="1">
      <c r="A47" s="227"/>
      <c r="B47" s="211" t="s">
        <v>55</v>
      </c>
      <c r="C47" s="211"/>
      <c r="D47" s="211"/>
      <c r="E47" s="211"/>
      <c r="F47" s="82">
        <f>SUM(F42:F46)</f>
        <v>0</v>
      </c>
    </row>
    <row r="48" spans="1:6" ht="12" customHeight="1" thickBot="1">
      <c r="A48" s="212"/>
      <c r="B48" s="212"/>
      <c r="C48" s="212"/>
      <c r="D48" s="212"/>
      <c r="E48" s="212"/>
      <c r="F48" s="212"/>
    </row>
    <row r="49" spans="1:7" ht="18" customHeight="1" thickBot="1" thickTop="1">
      <c r="A49" s="213" t="s">
        <v>56</v>
      </c>
      <c r="B49" s="214"/>
      <c r="C49" s="214"/>
      <c r="D49" s="214"/>
      <c r="E49" s="214"/>
      <c r="F49" s="215"/>
      <c r="G49" s="18"/>
    </row>
    <row r="50" spans="1:6" ht="13.5" customHeight="1" thickTop="1">
      <c r="A50" s="216" t="s">
        <v>57</v>
      </c>
      <c r="B50" s="218" t="s">
        <v>58</v>
      </c>
      <c r="C50" s="218"/>
      <c r="D50" s="218"/>
      <c r="E50" s="218"/>
      <c r="F50" s="219"/>
    </row>
    <row r="51" spans="1:6" ht="13.5">
      <c r="A51" s="216"/>
      <c r="B51" s="179" t="s">
        <v>110</v>
      </c>
      <c r="C51" s="180"/>
      <c r="D51" s="180"/>
      <c r="E51" s="180"/>
      <c r="F51" s="181"/>
    </row>
    <row r="52" spans="1:6" ht="13.5">
      <c r="A52" s="216"/>
      <c r="B52" s="179" t="s">
        <v>111</v>
      </c>
      <c r="C52" s="180"/>
      <c r="D52" s="180"/>
      <c r="E52" s="180"/>
      <c r="F52" s="181">
        <f>(((F11/30)/12)*5)*E52</f>
        <v>0</v>
      </c>
    </row>
    <row r="53" spans="1:6" ht="14.25">
      <c r="A53" s="216"/>
      <c r="B53" s="220" t="s">
        <v>112</v>
      </c>
      <c r="C53" s="221"/>
      <c r="D53" s="207"/>
      <c r="E53" s="40"/>
      <c r="F53" s="105">
        <f>(((F11/30)/12)*15)*E53</f>
        <v>0</v>
      </c>
    </row>
    <row r="54" spans="1:6" ht="14.25">
      <c r="A54" s="216"/>
      <c r="B54" s="198" t="s">
        <v>59</v>
      </c>
      <c r="C54" s="198"/>
      <c r="D54" s="198"/>
      <c r="E54" s="40"/>
      <c r="F54" s="106">
        <f>(((F11+F11/3)*(4/12))/12)*E54</f>
        <v>0</v>
      </c>
    </row>
    <row r="55" spans="1:6" ht="14.25">
      <c r="A55" s="216"/>
      <c r="B55" s="207" t="s">
        <v>107</v>
      </c>
      <c r="C55" s="207"/>
      <c r="D55" s="207"/>
      <c r="E55" s="39"/>
      <c r="F55" s="106">
        <f>F11/30/12*E55</f>
        <v>0</v>
      </c>
    </row>
    <row r="56" spans="1:6" ht="15" thickBot="1">
      <c r="A56" s="216"/>
      <c r="B56" s="208" t="s">
        <v>60</v>
      </c>
      <c r="C56" s="208"/>
      <c r="D56" s="208"/>
      <c r="E56" s="208"/>
      <c r="F56" s="107">
        <f>SUM(F51:F55)*E29</f>
        <v>0</v>
      </c>
    </row>
    <row r="57" spans="1:6" ht="15" thickBot="1">
      <c r="A57" s="217"/>
      <c r="B57" s="209" t="s">
        <v>61</v>
      </c>
      <c r="C57" s="209"/>
      <c r="D57" s="209"/>
      <c r="E57" s="209"/>
      <c r="F57" s="89">
        <f>SUM(F51:F56)</f>
        <v>0</v>
      </c>
    </row>
    <row r="58" spans="1:6" ht="15" thickBot="1" thickTop="1">
      <c r="A58" s="41"/>
      <c r="B58" s="42"/>
      <c r="C58" s="42"/>
      <c r="D58" s="42"/>
      <c r="E58" s="42"/>
      <c r="F58" s="43"/>
    </row>
    <row r="59" spans="1:7" ht="18" customHeight="1" thickBot="1">
      <c r="A59" s="203" t="s">
        <v>103</v>
      </c>
      <c r="B59" s="203"/>
      <c r="C59" s="203"/>
      <c r="D59" s="203"/>
      <c r="E59" s="203"/>
      <c r="F59" s="203"/>
      <c r="G59" s="18"/>
    </row>
    <row r="60" spans="1:6" ht="14.25" thickBot="1">
      <c r="A60" s="195" t="s">
        <v>62</v>
      </c>
      <c r="B60" s="195"/>
      <c r="C60" s="195"/>
      <c r="D60" s="195"/>
      <c r="E60" s="195"/>
      <c r="F60" s="195"/>
    </row>
    <row r="61" spans="1:6" ht="12.75" customHeight="1" thickBot="1">
      <c r="A61" s="204" t="s">
        <v>63</v>
      </c>
      <c r="B61" s="198" t="s">
        <v>113</v>
      </c>
      <c r="C61" s="198"/>
      <c r="D61" s="198"/>
      <c r="E61" s="24"/>
      <c r="F61" s="108">
        <f>(F11+F38+F47+F57)*E61</f>
        <v>0</v>
      </c>
    </row>
    <row r="62" spans="1:6" ht="15" thickBot="1">
      <c r="A62" s="204"/>
      <c r="B62" s="206" t="s">
        <v>114</v>
      </c>
      <c r="C62" s="206"/>
      <c r="D62" s="206"/>
      <c r="E62" s="44"/>
      <c r="F62" s="109">
        <f>(F11+F38+F47+F57+F61)*E62</f>
        <v>0</v>
      </c>
    </row>
    <row r="63" spans="1:6" ht="15" thickBot="1">
      <c r="A63" s="205"/>
      <c r="B63" s="202" t="s">
        <v>64</v>
      </c>
      <c r="C63" s="202"/>
      <c r="D63" s="202"/>
      <c r="E63" s="202"/>
      <c r="F63" s="83">
        <f>SUM(F61:F62)</f>
        <v>0</v>
      </c>
    </row>
    <row r="64" spans="1:6" ht="13.5">
      <c r="A64" s="195" t="s">
        <v>65</v>
      </c>
      <c r="B64" s="195"/>
      <c r="C64" s="195"/>
      <c r="D64" s="195"/>
      <c r="E64" s="195"/>
      <c r="F64" s="195"/>
    </row>
    <row r="65" spans="1:6" ht="12.75" customHeight="1" thickBot="1">
      <c r="A65" s="196" t="s">
        <v>66</v>
      </c>
      <c r="B65" s="198" t="s">
        <v>67</v>
      </c>
      <c r="C65" s="198"/>
      <c r="D65" s="198"/>
      <c r="E65" s="45"/>
      <c r="F65" s="110">
        <f>E65*F73</f>
        <v>0</v>
      </c>
    </row>
    <row r="66" spans="1:6" ht="15" thickBot="1">
      <c r="A66" s="196"/>
      <c r="B66" s="199" t="s">
        <v>68</v>
      </c>
      <c r="C66" s="199"/>
      <c r="D66" s="199"/>
      <c r="E66" s="24"/>
      <c r="F66" s="111">
        <f>F73*E66</f>
        <v>0</v>
      </c>
    </row>
    <row r="67" spans="1:6" ht="15" thickBot="1">
      <c r="A67" s="196"/>
      <c r="B67" s="199" t="s">
        <v>69</v>
      </c>
      <c r="C67" s="199"/>
      <c r="D67" s="199"/>
      <c r="E67" s="24"/>
      <c r="F67" s="111">
        <f>F73*E67</f>
        <v>0</v>
      </c>
    </row>
    <row r="68" spans="1:6" ht="15" thickBot="1">
      <c r="A68" s="196"/>
      <c r="B68" s="200" t="s">
        <v>70</v>
      </c>
      <c r="C68" s="200"/>
      <c r="D68" s="200"/>
      <c r="E68" s="24"/>
      <c r="F68" s="112">
        <f>F73*E68</f>
        <v>0</v>
      </c>
    </row>
    <row r="69" spans="1:6" ht="14.25" thickBot="1">
      <c r="A69" s="196"/>
      <c r="B69" s="201" t="s">
        <v>71</v>
      </c>
      <c r="C69" s="201"/>
      <c r="D69" s="201"/>
      <c r="E69" s="46">
        <f>SUM(E65:E68)</f>
        <v>0</v>
      </c>
      <c r="F69" s="47"/>
    </row>
    <row r="70" spans="1:6" ht="15.75" thickBot="1">
      <c r="A70" s="197"/>
      <c r="B70" s="202" t="s">
        <v>72</v>
      </c>
      <c r="C70" s="202"/>
      <c r="D70" s="202"/>
      <c r="E70" s="202"/>
      <c r="F70" s="113">
        <f>SUM(F65:F68)</f>
        <v>0</v>
      </c>
    </row>
    <row r="71" spans="1:6" ht="15" thickBot="1">
      <c r="A71" s="48"/>
      <c r="B71" s="190" t="s">
        <v>73</v>
      </c>
      <c r="C71" s="190"/>
      <c r="D71" s="190"/>
      <c r="E71" s="190"/>
      <c r="F71" s="114">
        <f>F63+F70</f>
        <v>0</v>
      </c>
    </row>
    <row r="72" spans="1:6" ht="7.5" customHeight="1" thickBot="1">
      <c r="A72" s="191"/>
      <c r="B72" s="191"/>
      <c r="C72" s="191"/>
      <c r="D72" s="191"/>
      <c r="E72" s="191"/>
      <c r="F72" s="191"/>
    </row>
    <row r="73" spans="1:6" ht="18" thickBot="1">
      <c r="A73" s="192" t="s">
        <v>74</v>
      </c>
      <c r="B73" s="192"/>
      <c r="C73" s="192"/>
      <c r="D73" s="192"/>
      <c r="E73" s="192"/>
      <c r="F73" s="115">
        <f>ROUND((F11+F38+F47+F57+F63)/(1-(E69)),2)</f>
        <v>0</v>
      </c>
    </row>
    <row r="74" spans="1:6" ht="26.25" customHeight="1">
      <c r="A74" s="193" t="s">
        <v>75</v>
      </c>
      <c r="B74" s="193"/>
      <c r="C74" s="193"/>
      <c r="D74" s="193"/>
      <c r="E74" s="193"/>
      <c r="F74" s="193"/>
    </row>
    <row r="75" ht="14.25" thickBot="1"/>
    <row r="76" spans="1:6" ht="14.25" thickBot="1">
      <c r="A76" s="49"/>
      <c r="B76" s="194" t="s">
        <v>76</v>
      </c>
      <c r="C76" s="194"/>
      <c r="D76" s="194"/>
      <c r="E76" s="194"/>
      <c r="F76" s="194"/>
    </row>
    <row r="77" spans="1:6" ht="27" thickBot="1">
      <c r="A77" s="49"/>
      <c r="B77" s="293" t="s">
        <v>77</v>
      </c>
      <c r="C77" s="294" t="s">
        <v>78</v>
      </c>
      <c r="D77" s="294"/>
      <c r="E77" s="295" t="s">
        <v>79</v>
      </c>
      <c r="F77" s="296" t="s">
        <v>80</v>
      </c>
    </row>
    <row r="78" spans="1:6" ht="14.25" thickBot="1">
      <c r="A78" s="49"/>
      <c r="B78" s="50" t="s">
        <v>26</v>
      </c>
      <c r="C78" s="185"/>
      <c r="D78" s="185"/>
      <c r="E78" s="51">
        <v>0.0833</v>
      </c>
      <c r="F78" s="52">
        <f>ROUND((F11*E78),2)</f>
        <v>0</v>
      </c>
    </row>
    <row r="79" spans="1:6" ht="14.25" thickBot="1">
      <c r="A79" s="49"/>
      <c r="B79" s="53" t="s">
        <v>106</v>
      </c>
      <c r="C79" s="185"/>
      <c r="D79" s="185"/>
      <c r="E79" s="54">
        <v>0.121</v>
      </c>
      <c r="F79" s="55">
        <f>ROUND((F11*E79),2)</f>
        <v>0</v>
      </c>
    </row>
    <row r="80" spans="1:6" ht="27.75" thickBot="1">
      <c r="A80" s="49"/>
      <c r="B80" s="56" t="s">
        <v>81</v>
      </c>
      <c r="C80" s="185"/>
      <c r="D80" s="185"/>
      <c r="E80" s="57">
        <v>0.04</v>
      </c>
      <c r="F80" s="52">
        <f>ROUND((F11*E80),2)</f>
        <v>0</v>
      </c>
    </row>
    <row r="81" spans="1:7" ht="12.75" customHeight="1" thickBot="1">
      <c r="A81" s="58">
        <f>IF(D26=1%,E81,0)</f>
        <v>0</v>
      </c>
      <c r="B81" s="186" t="s">
        <v>82</v>
      </c>
      <c r="C81" s="187" t="s">
        <v>83</v>
      </c>
      <c r="D81" s="187"/>
      <c r="E81" s="59">
        <v>0.0739</v>
      </c>
      <c r="F81" s="60">
        <f>ROUND((IF(D26=1%,F11*E81,0)),2)</f>
        <v>0</v>
      </c>
      <c r="G81" s="61"/>
    </row>
    <row r="82" spans="1:7" ht="14.25" thickBot="1">
      <c r="A82" s="58">
        <f>IF(D26=2%,E82,0)</f>
        <v>0</v>
      </c>
      <c r="B82" s="186"/>
      <c r="C82" s="188" t="s">
        <v>84</v>
      </c>
      <c r="D82" s="188"/>
      <c r="E82" s="62">
        <v>0.076</v>
      </c>
      <c r="F82" s="63">
        <f>ROUND((IF(D26=2%,F11*E82,0)),2)</f>
        <v>0</v>
      </c>
      <c r="G82" s="61"/>
    </row>
    <row r="83" spans="1:7" ht="14.25" thickBot="1">
      <c r="A83" s="58">
        <f>IF(D26=3%,E83,0)</f>
        <v>0</v>
      </c>
      <c r="B83" s="186"/>
      <c r="C83" s="189" t="s">
        <v>85</v>
      </c>
      <c r="D83" s="189"/>
      <c r="E83" s="64">
        <v>0.0782</v>
      </c>
      <c r="F83" s="65">
        <f>ROUND((IF(D26=3%,F11*E83,0)),2)</f>
        <v>0</v>
      </c>
      <c r="G83" s="61"/>
    </row>
    <row r="84" spans="1:6" ht="14.25" thickBot="1">
      <c r="A84" s="49"/>
      <c r="B84" s="182" t="s">
        <v>86</v>
      </c>
      <c r="C84" s="182"/>
      <c r="D84" s="182"/>
      <c r="E84" s="182"/>
      <c r="F84" s="66">
        <f>SUM(F78:F83)</f>
        <v>0</v>
      </c>
    </row>
    <row r="85" spans="2:6" ht="14.25" customHeight="1" thickBot="1">
      <c r="B85" s="183" t="s">
        <v>87</v>
      </c>
      <c r="C85" s="183"/>
      <c r="D85" s="183"/>
      <c r="E85" s="183"/>
      <c r="F85" s="183"/>
    </row>
    <row r="86" spans="2:6" ht="14.25" thickBot="1">
      <c r="B86" s="183"/>
      <c r="C86" s="183"/>
      <c r="D86" s="183"/>
      <c r="E86" s="183"/>
      <c r="F86" s="183"/>
    </row>
    <row r="87" spans="2:6" ht="13.5">
      <c r="B87" s="183"/>
      <c r="C87" s="183"/>
      <c r="D87" s="183"/>
      <c r="E87" s="183"/>
      <c r="F87" s="183"/>
    </row>
    <row r="88" spans="2:6" ht="14.25" customHeight="1">
      <c r="B88" s="184" t="s">
        <v>88</v>
      </c>
      <c r="C88" s="184"/>
      <c r="D88" s="184"/>
      <c r="E88" s="184"/>
      <c r="F88" s="184"/>
    </row>
    <row r="89" spans="2:6" ht="13.5">
      <c r="B89" s="184"/>
      <c r="C89" s="184"/>
      <c r="D89" s="184"/>
      <c r="E89" s="184"/>
      <c r="F89" s="184"/>
    </row>
    <row r="90" spans="2:5" ht="13.5">
      <c r="B90" s="67"/>
      <c r="C90" s="67"/>
      <c r="D90" s="67"/>
      <c r="E90" s="68"/>
    </row>
  </sheetData>
  <sheetProtection/>
  <mergeCells count="94">
    <mergeCell ref="A1:F1"/>
    <mergeCell ref="A2:F2"/>
    <mergeCell ref="A3:B3"/>
    <mergeCell ref="A4:B4"/>
    <mergeCell ref="C4:F4"/>
    <mergeCell ref="A5:F5"/>
    <mergeCell ref="A6:E6"/>
    <mergeCell ref="A7:F7"/>
    <mergeCell ref="A8:A11"/>
    <mergeCell ref="B8:E8"/>
    <mergeCell ref="B10:D10"/>
    <mergeCell ref="B11:E11"/>
    <mergeCell ref="A12:F12"/>
    <mergeCell ref="A13:F13"/>
    <mergeCell ref="A14:F14"/>
    <mergeCell ref="A15:A18"/>
    <mergeCell ref="B15:D15"/>
    <mergeCell ref="B16:D16"/>
    <mergeCell ref="B17:D17"/>
    <mergeCell ref="B18:E18"/>
    <mergeCell ref="A19:F19"/>
    <mergeCell ref="A20:A29"/>
    <mergeCell ref="B20:D20"/>
    <mergeCell ref="B21:D21"/>
    <mergeCell ref="B22:D22"/>
    <mergeCell ref="B23:D23"/>
    <mergeCell ref="B24:D24"/>
    <mergeCell ref="B25:D25"/>
    <mergeCell ref="B26:B27"/>
    <mergeCell ref="E26:E27"/>
    <mergeCell ref="F26:F27"/>
    <mergeCell ref="B28:D28"/>
    <mergeCell ref="B29:D29"/>
    <mergeCell ref="A30:F30"/>
    <mergeCell ref="A31:A37"/>
    <mergeCell ref="B31:E31"/>
    <mergeCell ref="B32:E32"/>
    <mergeCell ref="B33:E33"/>
    <mergeCell ref="B34:E34"/>
    <mergeCell ref="B35:E35"/>
    <mergeCell ref="B36:E36"/>
    <mergeCell ref="B37:E37"/>
    <mergeCell ref="A38:E38"/>
    <mergeCell ref="A39:F39"/>
    <mergeCell ref="A40:F40"/>
    <mergeCell ref="B41:C41"/>
    <mergeCell ref="A42:A47"/>
    <mergeCell ref="B42:C42"/>
    <mergeCell ref="B43:E43"/>
    <mergeCell ref="B44:C44"/>
    <mergeCell ref="B45:E45"/>
    <mergeCell ref="B46:E46"/>
    <mergeCell ref="B47:E47"/>
    <mergeCell ref="A48:F48"/>
    <mergeCell ref="A49:F49"/>
    <mergeCell ref="A50:A57"/>
    <mergeCell ref="B50:F50"/>
    <mergeCell ref="B51:F51"/>
    <mergeCell ref="B52:F52"/>
    <mergeCell ref="B53:D53"/>
    <mergeCell ref="B54:D54"/>
    <mergeCell ref="B55:D55"/>
    <mergeCell ref="B56:E56"/>
    <mergeCell ref="B57:E57"/>
    <mergeCell ref="A59:F59"/>
    <mergeCell ref="A60:F60"/>
    <mergeCell ref="A61:A63"/>
    <mergeCell ref="B61:D61"/>
    <mergeCell ref="B62:D62"/>
    <mergeCell ref="B63:E63"/>
    <mergeCell ref="A64:F64"/>
    <mergeCell ref="A65:A70"/>
    <mergeCell ref="B65:D65"/>
    <mergeCell ref="B66:D66"/>
    <mergeCell ref="B67:D67"/>
    <mergeCell ref="B68:D68"/>
    <mergeCell ref="B69:D69"/>
    <mergeCell ref="B70:E70"/>
    <mergeCell ref="B71:E71"/>
    <mergeCell ref="A72:F72"/>
    <mergeCell ref="A73:E73"/>
    <mergeCell ref="A74:F74"/>
    <mergeCell ref="B76:F76"/>
    <mergeCell ref="C77:D77"/>
    <mergeCell ref="B84:E84"/>
    <mergeCell ref="B85:F87"/>
    <mergeCell ref="B88:F89"/>
    <mergeCell ref="C78:D78"/>
    <mergeCell ref="C79:D79"/>
    <mergeCell ref="C80:D80"/>
    <mergeCell ref="B81:B83"/>
    <mergeCell ref="C81:D81"/>
    <mergeCell ref="C82:D82"/>
    <mergeCell ref="C83:D83"/>
  </mergeCells>
  <printOptions/>
  <pageMargins left="0.511811024" right="0.511811024" top="0.787401575" bottom="0.787401575" header="0.31496062" footer="0.31496062"/>
  <pageSetup fitToHeight="1" fitToWidth="1" horizontalDpi="600" verticalDpi="600" orientation="portrait" paperSize="9" scale="5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90"/>
  <sheetViews>
    <sheetView showGridLines="0" zoomScalePageLayoutView="0" workbookViewId="0" topLeftCell="A62">
      <selection activeCell="B77" sqref="B77:F77"/>
    </sheetView>
  </sheetViews>
  <sheetFormatPr defaultColWidth="11.140625" defaultRowHeight="12.75"/>
  <cols>
    <col min="1" max="1" width="12.28125" style="11" customWidth="1"/>
    <col min="2" max="2" width="66.28125" style="11" customWidth="1"/>
    <col min="3" max="3" width="5.140625" style="11" customWidth="1"/>
    <col min="4" max="4" width="13.28125" style="11" customWidth="1"/>
    <col min="5" max="5" width="13.140625" style="12" customWidth="1"/>
    <col min="6" max="6" width="16.7109375" style="13" customWidth="1"/>
    <col min="7" max="7" width="12.28125" style="11" customWidth="1"/>
    <col min="8" max="16384" width="11.140625" style="11" customWidth="1"/>
  </cols>
  <sheetData>
    <row r="1" spans="1:6" ht="67.5" customHeight="1" thickBot="1" thickTop="1">
      <c r="A1" s="247"/>
      <c r="B1" s="247"/>
      <c r="C1" s="247"/>
      <c r="D1" s="247"/>
      <c r="E1" s="247"/>
      <c r="F1" s="247"/>
    </row>
    <row r="2" spans="1:6" ht="14.25" thickTop="1">
      <c r="A2" s="248" t="s">
        <v>15</v>
      </c>
      <c r="B2" s="248"/>
      <c r="C2" s="248"/>
      <c r="D2" s="248"/>
      <c r="E2" s="248"/>
      <c r="F2" s="248"/>
    </row>
    <row r="3" spans="1:6" ht="12.75" customHeight="1">
      <c r="A3" s="249" t="s">
        <v>16</v>
      </c>
      <c r="B3" s="249"/>
      <c r="C3" s="14" t="s">
        <v>118</v>
      </c>
      <c r="D3" s="15"/>
      <c r="E3" s="15"/>
      <c r="F3" s="16"/>
    </row>
    <row r="4" spans="1:6" ht="15.75" customHeight="1">
      <c r="A4" s="249" t="s">
        <v>17</v>
      </c>
      <c r="B4" s="249"/>
      <c r="C4" s="250" t="s">
        <v>117</v>
      </c>
      <c r="D4" s="250"/>
      <c r="E4" s="250"/>
      <c r="F4" s="250"/>
    </row>
    <row r="5" spans="1:6" ht="3" customHeight="1" thickBot="1">
      <c r="A5" s="191"/>
      <c r="B5" s="191"/>
      <c r="C5" s="191"/>
      <c r="D5" s="191"/>
      <c r="E5" s="191"/>
      <c r="F5" s="191"/>
    </row>
    <row r="6" spans="1:6" ht="13.5" customHeight="1" thickBot="1">
      <c r="A6" s="191"/>
      <c r="B6" s="191"/>
      <c r="C6" s="191"/>
      <c r="D6" s="191"/>
      <c r="E6" s="191"/>
      <c r="F6" s="17" t="s">
        <v>18</v>
      </c>
    </row>
    <row r="7" spans="1:7" ht="18" customHeight="1" thickBot="1">
      <c r="A7" s="240" t="s">
        <v>104</v>
      </c>
      <c r="B7" s="203"/>
      <c r="C7" s="203"/>
      <c r="D7" s="203"/>
      <c r="E7" s="203"/>
      <c r="F7" s="203"/>
      <c r="G7"/>
    </row>
    <row r="8" spans="1:8" ht="12.75" customHeight="1" thickBot="1">
      <c r="A8" s="241" t="s">
        <v>19</v>
      </c>
      <c r="B8" s="243" t="s">
        <v>20</v>
      </c>
      <c r="C8" s="243"/>
      <c r="D8" s="243"/>
      <c r="E8" s="243"/>
      <c r="F8" s="156"/>
      <c r="G8" s="19"/>
      <c r="H8" s="90"/>
    </row>
    <row r="9" spans="1:6" ht="12.75" customHeight="1" thickBot="1">
      <c r="A9" s="241"/>
      <c r="B9" s="168" t="s">
        <v>101</v>
      </c>
      <c r="C9" s="169"/>
      <c r="D9" s="169"/>
      <c r="E9" s="170">
        <v>0.4</v>
      </c>
      <c r="F9" s="92"/>
    </row>
    <row r="10" spans="1:8" ht="12.75" customHeight="1" thickBot="1">
      <c r="A10" s="241"/>
      <c r="B10" s="244" t="s">
        <v>21</v>
      </c>
      <c r="C10" s="244"/>
      <c r="D10" s="244"/>
      <c r="E10" s="21"/>
      <c r="F10" s="20" t="s">
        <v>22</v>
      </c>
      <c r="G10" s="18"/>
      <c r="H10" s="18"/>
    </row>
    <row r="11" spans="1:8" ht="15" thickBot="1">
      <c r="A11" s="242"/>
      <c r="B11" s="245" t="s">
        <v>100</v>
      </c>
      <c r="C11" s="245"/>
      <c r="D11" s="245"/>
      <c r="E11" s="245"/>
      <c r="F11" s="80">
        <f>SUM(F8:F10)</f>
        <v>0</v>
      </c>
      <c r="G11" s="18"/>
      <c r="H11" s="18"/>
    </row>
    <row r="12" spans="1:6" ht="10.5" customHeight="1" thickBot="1">
      <c r="A12" s="246"/>
      <c r="B12" s="246"/>
      <c r="C12" s="246"/>
      <c r="D12" s="246"/>
      <c r="E12" s="246"/>
      <c r="F12" s="246"/>
    </row>
    <row r="13" spans="1:7" ht="18" customHeight="1" thickBot="1">
      <c r="A13" s="203" t="s">
        <v>23</v>
      </c>
      <c r="B13" s="203"/>
      <c r="C13" s="203"/>
      <c r="D13" s="203"/>
      <c r="E13" s="203"/>
      <c r="F13" s="203"/>
      <c r="G13" s="18"/>
    </row>
    <row r="14" spans="1:6" ht="14.25" thickBot="1">
      <c r="A14" s="195" t="s">
        <v>24</v>
      </c>
      <c r="B14" s="195"/>
      <c r="C14" s="195"/>
      <c r="D14" s="195"/>
      <c r="E14" s="195"/>
      <c r="F14" s="195"/>
    </row>
    <row r="15" spans="1:6" ht="12.75" customHeight="1" thickBot="1">
      <c r="A15" s="196" t="s">
        <v>25</v>
      </c>
      <c r="B15" s="236" t="s">
        <v>26</v>
      </c>
      <c r="C15" s="236"/>
      <c r="D15" s="236"/>
      <c r="E15" s="172">
        <v>0.0833</v>
      </c>
      <c r="F15" s="93">
        <f>E15*F11</f>
        <v>0</v>
      </c>
    </row>
    <row r="16" spans="1:7" ht="14.25" thickBot="1">
      <c r="A16" s="196"/>
      <c r="B16" s="199" t="s">
        <v>105</v>
      </c>
      <c r="C16" s="199"/>
      <c r="D16" s="199"/>
      <c r="E16" s="171">
        <v>0.0377</v>
      </c>
      <c r="F16" s="93">
        <f>F11*E16</f>
        <v>0</v>
      </c>
      <c r="G16" s="90"/>
    </row>
    <row r="17" spans="1:6" ht="27" customHeight="1" thickBot="1">
      <c r="A17" s="196"/>
      <c r="B17" s="237" t="s">
        <v>27</v>
      </c>
      <c r="C17" s="237"/>
      <c r="D17" s="237"/>
      <c r="E17" s="22">
        <f>A81+A82+A83</f>
        <v>0</v>
      </c>
      <c r="F17" s="93">
        <f>F11*E17</f>
        <v>0</v>
      </c>
    </row>
    <row r="18" spans="1:6" ht="14.25" thickBot="1">
      <c r="A18" s="197"/>
      <c r="B18" s="202" t="s">
        <v>28</v>
      </c>
      <c r="C18" s="202"/>
      <c r="D18" s="202"/>
      <c r="E18" s="202"/>
      <c r="F18" s="79">
        <f>SUM(F15:F17)</f>
        <v>0</v>
      </c>
    </row>
    <row r="19" spans="1:6" ht="14.25" thickBot="1">
      <c r="A19" s="195" t="s">
        <v>29</v>
      </c>
      <c r="B19" s="195"/>
      <c r="C19" s="195"/>
      <c r="D19" s="195"/>
      <c r="E19" s="195"/>
      <c r="F19" s="195"/>
    </row>
    <row r="20" spans="1:6" ht="12.75" customHeight="1" thickBot="1">
      <c r="A20" s="196" t="s">
        <v>30</v>
      </c>
      <c r="B20" s="233" t="s">
        <v>31</v>
      </c>
      <c r="C20" s="233"/>
      <c r="D20" s="233"/>
      <c r="E20" s="23"/>
      <c r="F20" s="94">
        <f aca="true" t="shared" si="0" ref="F20:F25">$F$11*E20</f>
        <v>0</v>
      </c>
    </row>
    <row r="21" spans="1:6" ht="14.25" thickBot="1">
      <c r="A21" s="196"/>
      <c r="B21" s="200" t="s">
        <v>32</v>
      </c>
      <c r="C21" s="200"/>
      <c r="D21" s="200"/>
      <c r="E21" s="24"/>
      <c r="F21" s="95">
        <f t="shared" si="0"/>
        <v>0</v>
      </c>
    </row>
    <row r="22" spans="1:6" ht="14.25" thickBot="1">
      <c r="A22" s="196"/>
      <c r="B22" s="200" t="s">
        <v>33</v>
      </c>
      <c r="C22" s="200"/>
      <c r="D22" s="200"/>
      <c r="E22" s="24"/>
      <c r="F22" s="95">
        <f t="shared" si="0"/>
        <v>0</v>
      </c>
    </row>
    <row r="23" spans="1:6" ht="14.25" thickBot="1">
      <c r="A23" s="196"/>
      <c r="B23" s="200" t="s">
        <v>34</v>
      </c>
      <c r="C23" s="200"/>
      <c r="D23" s="200"/>
      <c r="E23" s="25"/>
      <c r="F23" s="96">
        <f t="shared" si="0"/>
        <v>0</v>
      </c>
    </row>
    <row r="24" spans="1:6" ht="14.25" thickBot="1">
      <c r="A24" s="196"/>
      <c r="B24" s="200" t="s">
        <v>35</v>
      </c>
      <c r="C24" s="200"/>
      <c r="D24" s="200"/>
      <c r="E24" s="24"/>
      <c r="F24" s="97">
        <f t="shared" si="0"/>
        <v>0</v>
      </c>
    </row>
    <row r="25" spans="1:6" ht="14.25" thickBot="1">
      <c r="A25" s="196"/>
      <c r="B25" s="199" t="s">
        <v>36</v>
      </c>
      <c r="C25" s="199"/>
      <c r="D25" s="199"/>
      <c r="E25" s="24"/>
      <c r="F25" s="97">
        <f t="shared" si="0"/>
        <v>0</v>
      </c>
    </row>
    <row r="26" spans="1:6" ht="12.75" customHeight="1" thickBot="1">
      <c r="A26" s="196"/>
      <c r="B26" s="234" t="s">
        <v>37</v>
      </c>
      <c r="C26" s="26" t="s">
        <v>38</v>
      </c>
      <c r="D26" s="27"/>
      <c r="E26" s="235">
        <f>D26*D27</f>
        <v>0</v>
      </c>
      <c r="F26" s="230">
        <f>F11*E26</f>
        <v>0</v>
      </c>
    </row>
    <row r="27" spans="1:6" ht="14.25" thickBot="1">
      <c r="A27" s="196"/>
      <c r="B27" s="234"/>
      <c r="C27" s="28" t="s">
        <v>39</v>
      </c>
      <c r="D27" s="29"/>
      <c r="E27" s="235"/>
      <c r="F27" s="230"/>
    </row>
    <row r="28" spans="1:6" ht="14.25" thickBot="1">
      <c r="A28" s="196"/>
      <c r="B28" s="231" t="s">
        <v>40</v>
      </c>
      <c r="C28" s="231"/>
      <c r="D28" s="231"/>
      <c r="E28" s="30"/>
      <c r="F28" s="98">
        <f>E28*F11</f>
        <v>0</v>
      </c>
    </row>
    <row r="29" spans="1:6" ht="15" thickBot="1">
      <c r="A29" s="197"/>
      <c r="B29" s="202" t="s">
        <v>41</v>
      </c>
      <c r="C29" s="202"/>
      <c r="D29" s="202"/>
      <c r="E29" s="81">
        <f>SUM(E20:E28)</f>
        <v>0</v>
      </c>
      <c r="F29" s="99">
        <f>SUM(F20:F28)</f>
        <v>0</v>
      </c>
    </row>
    <row r="30" spans="1:6" ht="14.25" thickBot="1">
      <c r="A30" s="195" t="s">
        <v>102</v>
      </c>
      <c r="B30" s="195"/>
      <c r="C30" s="195"/>
      <c r="D30" s="195"/>
      <c r="E30" s="195"/>
      <c r="F30" s="195"/>
    </row>
    <row r="31" spans="1:6" ht="14.25" customHeight="1" thickBot="1">
      <c r="A31" s="196" t="s">
        <v>42</v>
      </c>
      <c r="B31" s="232" t="s">
        <v>172</v>
      </c>
      <c r="C31" s="232"/>
      <c r="D31" s="232"/>
      <c r="E31" s="232"/>
      <c r="F31" s="91"/>
    </row>
    <row r="32" spans="1:6" ht="15" thickBot="1">
      <c r="A32" s="196"/>
      <c r="B32" s="200" t="s">
        <v>173</v>
      </c>
      <c r="C32" s="200"/>
      <c r="D32" s="200"/>
      <c r="E32" s="200"/>
      <c r="F32" s="92"/>
    </row>
    <row r="33" spans="1:7" ht="15" thickBot="1">
      <c r="A33" s="196"/>
      <c r="B33" s="200" t="s">
        <v>174</v>
      </c>
      <c r="C33" s="200"/>
      <c r="D33" s="200"/>
      <c r="E33" s="200"/>
      <c r="F33" s="92"/>
      <c r="G33" s="31"/>
    </row>
    <row r="34" spans="1:8" ht="15" thickBot="1">
      <c r="A34" s="196"/>
      <c r="B34" s="200" t="s">
        <v>175</v>
      </c>
      <c r="C34" s="200"/>
      <c r="D34" s="200"/>
      <c r="E34" s="200"/>
      <c r="F34" s="92"/>
      <c r="G34" s="31"/>
      <c r="H34" s="31"/>
    </row>
    <row r="35" spans="1:8" ht="15" thickBot="1">
      <c r="A35" s="196"/>
      <c r="B35" s="200" t="s">
        <v>109</v>
      </c>
      <c r="C35" s="200"/>
      <c r="D35" s="200"/>
      <c r="E35" s="200"/>
      <c r="F35" s="92"/>
      <c r="G35" s="31"/>
      <c r="H35" s="31"/>
    </row>
    <row r="36" spans="1:9" ht="15" thickBot="1">
      <c r="A36" s="196"/>
      <c r="B36" s="222" t="s">
        <v>171</v>
      </c>
      <c r="C36" s="222"/>
      <c r="D36" s="222"/>
      <c r="E36" s="222"/>
      <c r="F36" s="100"/>
      <c r="H36" s="31"/>
      <c r="I36" s="32"/>
    </row>
    <row r="37" spans="1:6" ht="15" thickBot="1">
      <c r="A37" s="197"/>
      <c r="B37" s="202" t="s">
        <v>43</v>
      </c>
      <c r="C37" s="202"/>
      <c r="D37" s="202"/>
      <c r="E37" s="202"/>
      <c r="F37" s="99">
        <f>SUM(F31:F36)</f>
        <v>0</v>
      </c>
    </row>
    <row r="38" spans="1:6" ht="14.25" thickBot="1">
      <c r="A38" s="223" t="s">
        <v>44</v>
      </c>
      <c r="B38" s="223" t="s">
        <v>45</v>
      </c>
      <c r="C38" s="223"/>
      <c r="D38" s="223"/>
      <c r="E38" s="223"/>
      <c r="F38" s="101">
        <f>F18+F29+F37</f>
        <v>0</v>
      </c>
    </row>
    <row r="39" spans="1:6" ht="15" customHeight="1" thickBot="1">
      <c r="A39" s="212"/>
      <c r="B39" s="212"/>
      <c r="C39" s="212"/>
      <c r="D39" s="212"/>
      <c r="E39" s="212"/>
      <c r="F39" s="212"/>
    </row>
    <row r="40" spans="1:7" ht="18" customHeight="1" thickBot="1" thickTop="1">
      <c r="A40" s="224" t="s">
        <v>46</v>
      </c>
      <c r="B40" s="224"/>
      <c r="C40" s="224"/>
      <c r="D40" s="224"/>
      <c r="E40" s="224"/>
      <c r="F40" s="225"/>
      <c r="G40" s="86"/>
    </row>
    <row r="41" spans="1:6" ht="25.5" customHeight="1" thickBot="1" thickTop="1">
      <c r="A41" s="87"/>
      <c r="B41" s="238"/>
      <c r="C41" s="239"/>
      <c r="D41" s="88" t="s">
        <v>47</v>
      </c>
      <c r="E41" s="85" t="s">
        <v>48</v>
      </c>
      <c r="F41" s="84"/>
    </row>
    <row r="42" spans="1:7" ht="39" customHeight="1" thickBot="1">
      <c r="A42" s="226" t="s">
        <v>49</v>
      </c>
      <c r="B42" s="228" t="s">
        <v>50</v>
      </c>
      <c r="C42" s="228"/>
      <c r="D42" s="33">
        <v>0.0833</v>
      </c>
      <c r="E42" s="34"/>
      <c r="F42" s="102">
        <f>F11*(D42*E42)</f>
        <v>0</v>
      </c>
      <c r="G42" s="35"/>
    </row>
    <row r="43" spans="1:6" ht="14.25" thickBot="1">
      <c r="A43" s="226"/>
      <c r="B43" s="207" t="s">
        <v>51</v>
      </c>
      <c r="C43" s="207"/>
      <c r="D43" s="207"/>
      <c r="E43" s="207"/>
      <c r="F43" s="95">
        <f>E25*F42</f>
        <v>0</v>
      </c>
    </row>
    <row r="44" spans="1:7" ht="39" customHeight="1" thickBot="1">
      <c r="A44" s="226"/>
      <c r="B44" s="229" t="s">
        <v>52</v>
      </c>
      <c r="C44" s="229"/>
      <c r="D44" s="36">
        <v>0.0194</v>
      </c>
      <c r="E44" s="37"/>
      <c r="F44" s="103">
        <f>F8*(D44*E44)</f>
        <v>0</v>
      </c>
      <c r="G44" s="38"/>
    </row>
    <row r="45" spans="1:6" ht="14.25" thickBot="1">
      <c r="A45" s="226"/>
      <c r="B45" s="207" t="s">
        <v>53</v>
      </c>
      <c r="C45" s="207"/>
      <c r="D45" s="207"/>
      <c r="E45" s="207"/>
      <c r="F45" s="95">
        <f>F44*E29</f>
        <v>0</v>
      </c>
    </row>
    <row r="46" spans="1:6" ht="30" customHeight="1" thickBot="1">
      <c r="A46" s="226"/>
      <c r="B46" s="210" t="s">
        <v>54</v>
      </c>
      <c r="C46" s="210"/>
      <c r="D46" s="210"/>
      <c r="E46" s="210"/>
      <c r="F46" s="104">
        <f>E80*F11</f>
        <v>0</v>
      </c>
    </row>
    <row r="47" spans="1:6" ht="15" thickBot="1">
      <c r="A47" s="227"/>
      <c r="B47" s="211" t="s">
        <v>55</v>
      </c>
      <c r="C47" s="211"/>
      <c r="D47" s="211"/>
      <c r="E47" s="211"/>
      <c r="F47" s="82">
        <f>SUM(F42:F46)</f>
        <v>0</v>
      </c>
    </row>
    <row r="48" spans="1:6" ht="12" customHeight="1" thickBot="1">
      <c r="A48" s="212"/>
      <c r="B48" s="212"/>
      <c r="C48" s="212"/>
      <c r="D48" s="212"/>
      <c r="E48" s="212"/>
      <c r="F48" s="212"/>
    </row>
    <row r="49" spans="1:7" ht="18" customHeight="1" thickBot="1" thickTop="1">
      <c r="A49" s="213" t="s">
        <v>56</v>
      </c>
      <c r="B49" s="214"/>
      <c r="C49" s="214"/>
      <c r="D49" s="214"/>
      <c r="E49" s="214"/>
      <c r="F49" s="215"/>
      <c r="G49" s="18"/>
    </row>
    <row r="50" spans="1:6" ht="13.5" customHeight="1" thickTop="1">
      <c r="A50" s="216" t="s">
        <v>57</v>
      </c>
      <c r="B50" s="218" t="s">
        <v>58</v>
      </c>
      <c r="C50" s="218"/>
      <c r="D50" s="218"/>
      <c r="E50" s="218"/>
      <c r="F50" s="219"/>
    </row>
    <row r="51" spans="1:6" ht="13.5">
      <c r="A51" s="216"/>
      <c r="B51" s="179" t="s">
        <v>110</v>
      </c>
      <c r="C51" s="180"/>
      <c r="D51" s="180"/>
      <c r="E51" s="180"/>
      <c r="F51" s="181"/>
    </row>
    <row r="52" spans="1:6" ht="13.5">
      <c r="A52" s="216"/>
      <c r="B52" s="179" t="s">
        <v>111</v>
      </c>
      <c r="C52" s="180"/>
      <c r="D52" s="180"/>
      <c r="E52" s="180"/>
      <c r="F52" s="181">
        <f>(((F11/30)/12)*5)*E52</f>
        <v>0</v>
      </c>
    </row>
    <row r="53" spans="1:6" ht="14.25">
      <c r="A53" s="216"/>
      <c r="B53" s="220" t="s">
        <v>112</v>
      </c>
      <c r="C53" s="221"/>
      <c r="D53" s="207"/>
      <c r="E53" s="40"/>
      <c r="F53" s="105">
        <f>(((F11/30)/12)*15)*E53</f>
        <v>0</v>
      </c>
    </row>
    <row r="54" spans="1:6" ht="14.25">
      <c r="A54" s="216"/>
      <c r="B54" s="198" t="s">
        <v>59</v>
      </c>
      <c r="C54" s="198"/>
      <c r="D54" s="198"/>
      <c r="E54" s="40"/>
      <c r="F54" s="106">
        <f>(((F11+F11/3)*(4/12))/12)*E54</f>
        <v>0</v>
      </c>
    </row>
    <row r="55" spans="1:6" ht="14.25">
      <c r="A55" s="216"/>
      <c r="B55" s="207" t="s">
        <v>107</v>
      </c>
      <c r="C55" s="207"/>
      <c r="D55" s="207"/>
      <c r="E55" s="39"/>
      <c r="F55" s="106">
        <f>F11/30/12*E55</f>
        <v>0</v>
      </c>
    </row>
    <row r="56" spans="1:6" ht="15" thickBot="1">
      <c r="A56" s="216"/>
      <c r="B56" s="208" t="s">
        <v>60</v>
      </c>
      <c r="C56" s="208"/>
      <c r="D56" s="208"/>
      <c r="E56" s="208"/>
      <c r="F56" s="107">
        <f>SUM(F51:F55)*E29</f>
        <v>0</v>
      </c>
    </row>
    <row r="57" spans="1:6" ht="15" thickBot="1">
      <c r="A57" s="217"/>
      <c r="B57" s="209" t="s">
        <v>61</v>
      </c>
      <c r="C57" s="209"/>
      <c r="D57" s="209"/>
      <c r="E57" s="209"/>
      <c r="F57" s="89">
        <f>SUM(F51:F56)</f>
        <v>0</v>
      </c>
    </row>
    <row r="58" spans="1:6" ht="15" thickBot="1" thickTop="1">
      <c r="A58" s="41"/>
      <c r="B58" s="42"/>
      <c r="C58" s="42"/>
      <c r="D58" s="42"/>
      <c r="E58" s="42"/>
      <c r="F58" s="43"/>
    </row>
    <row r="59" spans="1:7" ht="18" customHeight="1" thickBot="1">
      <c r="A59" s="203" t="s">
        <v>103</v>
      </c>
      <c r="B59" s="203"/>
      <c r="C59" s="203"/>
      <c r="D59" s="203"/>
      <c r="E59" s="203"/>
      <c r="F59" s="203"/>
      <c r="G59" s="18"/>
    </row>
    <row r="60" spans="1:6" ht="14.25" thickBot="1">
      <c r="A60" s="195" t="s">
        <v>62</v>
      </c>
      <c r="B60" s="195"/>
      <c r="C60" s="195"/>
      <c r="D60" s="195"/>
      <c r="E60" s="195"/>
      <c r="F60" s="195"/>
    </row>
    <row r="61" spans="1:6" ht="12.75" customHeight="1" thickBot="1">
      <c r="A61" s="204" t="s">
        <v>63</v>
      </c>
      <c r="B61" s="198" t="s">
        <v>113</v>
      </c>
      <c r="C61" s="198"/>
      <c r="D61" s="198"/>
      <c r="E61" s="24"/>
      <c r="F61" s="108">
        <f>(F11+F38+F47+F57)*E61</f>
        <v>0</v>
      </c>
    </row>
    <row r="62" spans="1:6" ht="15" thickBot="1">
      <c r="A62" s="204"/>
      <c r="B62" s="206" t="s">
        <v>114</v>
      </c>
      <c r="C62" s="206"/>
      <c r="D62" s="206"/>
      <c r="E62" s="44"/>
      <c r="F62" s="109">
        <f>(F11+F38+F47+F57+F61)*E62</f>
        <v>0</v>
      </c>
    </row>
    <row r="63" spans="1:6" ht="15" thickBot="1">
      <c r="A63" s="205"/>
      <c r="B63" s="202" t="s">
        <v>64</v>
      </c>
      <c r="C63" s="202"/>
      <c r="D63" s="202"/>
      <c r="E63" s="202"/>
      <c r="F63" s="83">
        <f>SUM(F61:F62)</f>
        <v>0</v>
      </c>
    </row>
    <row r="64" spans="1:6" ht="13.5">
      <c r="A64" s="195" t="s">
        <v>65</v>
      </c>
      <c r="B64" s="195"/>
      <c r="C64" s="195"/>
      <c r="D64" s="195"/>
      <c r="E64" s="195"/>
      <c r="F64" s="195"/>
    </row>
    <row r="65" spans="1:6" ht="12.75" customHeight="1" thickBot="1">
      <c r="A65" s="196" t="s">
        <v>66</v>
      </c>
      <c r="B65" s="198" t="s">
        <v>67</v>
      </c>
      <c r="C65" s="198"/>
      <c r="D65" s="198"/>
      <c r="E65" s="45"/>
      <c r="F65" s="110">
        <f>E65*F73</f>
        <v>0</v>
      </c>
    </row>
    <row r="66" spans="1:6" ht="15" thickBot="1">
      <c r="A66" s="196"/>
      <c r="B66" s="199" t="s">
        <v>68</v>
      </c>
      <c r="C66" s="199"/>
      <c r="D66" s="199"/>
      <c r="E66" s="24"/>
      <c r="F66" s="111">
        <f>F73*E66</f>
        <v>0</v>
      </c>
    </row>
    <row r="67" spans="1:6" ht="15" thickBot="1">
      <c r="A67" s="196"/>
      <c r="B67" s="199" t="s">
        <v>69</v>
      </c>
      <c r="C67" s="199"/>
      <c r="D67" s="199"/>
      <c r="E67" s="24"/>
      <c r="F67" s="111">
        <f>F73*E67</f>
        <v>0</v>
      </c>
    </row>
    <row r="68" spans="1:6" ht="15" thickBot="1">
      <c r="A68" s="196"/>
      <c r="B68" s="200" t="s">
        <v>70</v>
      </c>
      <c r="C68" s="200"/>
      <c r="D68" s="200"/>
      <c r="E68" s="24"/>
      <c r="F68" s="112">
        <f>F73*E68</f>
        <v>0</v>
      </c>
    </row>
    <row r="69" spans="1:6" ht="14.25" thickBot="1">
      <c r="A69" s="196"/>
      <c r="B69" s="201" t="s">
        <v>71</v>
      </c>
      <c r="C69" s="201"/>
      <c r="D69" s="201"/>
      <c r="E69" s="46">
        <f>SUM(E65:E68)</f>
        <v>0</v>
      </c>
      <c r="F69" s="47"/>
    </row>
    <row r="70" spans="1:6" ht="15.75" thickBot="1">
      <c r="A70" s="197"/>
      <c r="B70" s="202" t="s">
        <v>72</v>
      </c>
      <c r="C70" s="202"/>
      <c r="D70" s="202"/>
      <c r="E70" s="202"/>
      <c r="F70" s="113">
        <f>SUM(F65:F68)</f>
        <v>0</v>
      </c>
    </row>
    <row r="71" spans="1:6" ht="15" thickBot="1">
      <c r="A71" s="48"/>
      <c r="B71" s="190" t="s">
        <v>73</v>
      </c>
      <c r="C71" s="190"/>
      <c r="D71" s="190"/>
      <c r="E71" s="190"/>
      <c r="F71" s="114">
        <f>F63+F70</f>
        <v>0</v>
      </c>
    </row>
    <row r="72" spans="1:6" ht="7.5" customHeight="1" thickBot="1">
      <c r="A72" s="191"/>
      <c r="B72" s="191"/>
      <c r="C72" s="191"/>
      <c r="D72" s="191"/>
      <c r="E72" s="191"/>
      <c r="F72" s="191"/>
    </row>
    <row r="73" spans="1:6" ht="18" thickBot="1">
      <c r="A73" s="192" t="s">
        <v>74</v>
      </c>
      <c r="B73" s="192"/>
      <c r="C73" s="192"/>
      <c r="D73" s="192"/>
      <c r="E73" s="192"/>
      <c r="F73" s="115">
        <f>ROUND((F11+F38+F47+F57+F63)/(1-(E69)),2)</f>
        <v>0</v>
      </c>
    </row>
    <row r="74" spans="1:6" ht="26.25" customHeight="1">
      <c r="A74" s="193" t="s">
        <v>75</v>
      </c>
      <c r="B74" s="193"/>
      <c r="C74" s="193"/>
      <c r="D74" s="193"/>
      <c r="E74" s="193"/>
      <c r="F74" s="193"/>
    </row>
    <row r="75" ht="14.25" thickBot="1"/>
    <row r="76" spans="1:6" ht="14.25" thickBot="1">
      <c r="A76" s="49"/>
      <c r="B76" s="194" t="s">
        <v>76</v>
      </c>
      <c r="C76" s="194"/>
      <c r="D76" s="194"/>
      <c r="E76" s="194"/>
      <c r="F76" s="194"/>
    </row>
    <row r="77" spans="1:6" ht="27" thickBot="1">
      <c r="A77" s="49"/>
      <c r="B77" s="293" t="s">
        <v>77</v>
      </c>
      <c r="C77" s="294" t="s">
        <v>78</v>
      </c>
      <c r="D77" s="294"/>
      <c r="E77" s="295" t="s">
        <v>79</v>
      </c>
      <c r="F77" s="296" t="s">
        <v>80</v>
      </c>
    </row>
    <row r="78" spans="1:6" ht="14.25" thickBot="1">
      <c r="A78" s="49"/>
      <c r="B78" s="50" t="s">
        <v>26</v>
      </c>
      <c r="C78" s="185"/>
      <c r="D78" s="185"/>
      <c r="E78" s="51">
        <v>0.0833</v>
      </c>
      <c r="F78" s="52">
        <f>ROUND((F11*E78),2)</f>
        <v>0</v>
      </c>
    </row>
    <row r="79" spans="1:6" ht="14.25" thickBot="1">
      <c r="A79" s="49"/>
      <c r="B79" s="53" t="s">
        <v>106</v>
      </c>
      <c r="C79" s="185"/>
      <c r="D79" s="185"/>
      <c r="E79" s="54">
        <v>0.121</v>
      </c>
      <c r="F79" s="55">
        <f>ROUND((F11*E79),2)</f>
        <v>0</v>
      </c>
    </row>
    <row r="80" spans="1:6" ht="27.75" thickBot="1">
      <c r="A80" s="49"/>
      <c r="B80" s="56" t="s">
        <v>81</v>
      </c>
      <c r="C80" s="185"/>
      <c r="D80" s="185"/>
      <c r="E80" s="57">
        <v>0.04</v>
      </c>
      <c r="F80" s="52">
        <f>ROUND((F11*E80),2)</f>
        <v>0</v>
      </c>
    </row>
    <row r="81" spans="1:7" ht="12.75" customHeight="1" thickBot="1">
      <c r="A81" s="58">
        <f>IF(D26=1%,E81,0)</f>
        <v>0</v>
      </c>
      <c r="B81" s="186" t="s">
        <v>82</v>
      </c>
      <c r="C81" s="187" t="s">
        <v>83</v>
      </c>
      <c r="D81" s="187"/>
      <c r="E81" s="59">
        <v>0.0739</v>
      </c>
      <c r="F81" s="60">
        <f>ROUND((IF(D26=1%,F11*E81,0)),2)</f>
        <v>0</v>
      </c>
      <c r="G81" s="61"/>
    </row>
    <row r="82" spans="1:7" ht="14.25" thickBot="1">
      <c r="A82" s="58">
        <f>IF(D26=2%,E82,0)</f>
        <v>0</v>
      </c>
      <c r="B82" s="186"/>
      <c r="C82" s="188" t="s">
        <v>84</v>
      </c>
      <c r="D82" s="188"/>
      <c r="E82" s="62">
        <v>0.076</v>
      </c>
      <c r="F82" s="63">
        <f>ROUND((IF(D26=2%,F11*E82,0)),2)</f>
        <v>0</v>
      </c>
      <c r="G82" s="61"/>
    </row>
    <row r="83" spans="1:7" ht="14.25" thickBot="1">
      <c r="A83" s="58">
        <f>IF(D26=3%,E83,0)</f>
        <v>0</v>
      </c>
      <c r="B83" s="186"/>
      <c r="C83" s="189" t="s">
        <v>85</v>
      </c>
      <c r="D83" s="189"/>
      <c r="E83" s="64">
        <v>0.0782</v>
      </c>
      <c r="F83" s="65">
        <f>ROUND((IF(D26=3%,F11*E83,0)),2)</f>
        <v>0</v>
      </c>
      <c r="G83" s="61"/>
    </row>
    <row r="84" spans="1:6" ht="14.25" thickBot="1">
      <c r="A84" s="49"/>
      <c r="B84" s="182" t="s">
        <v>86</v>
      </c>
      <c r="C84" s="182"/>
      <c r="D84" s="182"/>
      <c r="E84" s="182"/>
      <c r="F84" s="66">
        <f>SUM(F78:F83)</f>
        <v>0</v>
      </c>
    </row>
    <row r="85" spans="2:6" ht="14.25" customHeight="1" thickBot="1">
      <c r="B85" s="183" t="s">
        <v>87</v>
      </c>
      <c r="C85" s="183"/>
      <c r="D85" s="183"/>
      <c r="E85" s="183"/>
      <c r="F85" s="183"/>
    </row>
    <row r="86" spans="2:6" ht="14.25" thickBot="1">
      <c r="B86" s="183"/>
      <c r="C86" s="183"/>
      <c r="D86" s="183"/>
      <c r="E86" s="183"/>
      <c r="F86" s="183"/>
    </row>
    <row r="87" spans="2:6" ht="13.5">
      <c r="B87" s="183"/>
      <c r="C87" s="183"/>
      <c r="D87" s="183"/>
      <c r="E87" s="183"/>
      <c r="F87" s="183"/>
    </row>
    <row r="88" spans="2:6" ht="14.25" customHeight="1">
      <c r="B88" s="184" t="s">
        <v>88</v>
      </c>
      <c r="C88" s="184"/>
      <c r="D88" s="184"/>
      <c r="E88" s="184"/>
      <c r="F88" s="184"/>
    </row>
    <row r="89" spans="2:6" ht="13.5">
      <c r="B89" s="184"/>
      <c r="C89" s="184"/>
      <c r="D89" s="184"/>
      <c r="E89" s="184"/>
      <c r="F89" s="184"/>
    </row>
    <row r="90" spans="2:5" ht="13.5">
      <c r="B90" s="67"/>
      <c r="C90" s="67"/>
      <c r="D90" s="67"/>
      <c r="E90" s="68"/>
    </row>
  </sheetData>
  <sheetProtection/>
  <mergeCells count="94">
    <mergeCell ref="A1:F1"/>
    <mergeCell ref="A2:F2"/>
    <mergeCell ref="A3:B3"/>
    <mergeCell ref="A4:B4"/>
    <mergeCell ref="C4:F4"/>
    <mergeCell ref="A5:F5"/>
    <mergeCell ref="A6:E6"/>
    <mergeCell ref="A7:F7"/>
    <mergeCell ref="A8:A11"/>
    <mergeCell ref="B8:E8"/>
    <mergeCell ref="B10:D10"/>
    <mergeCell ref="B11:E11"/>
    <mergeCell ref="A12:F12"/>
    <mergeCell ref="A13:F13"/>
    <mergeCell ref="A14:F14"/>
    <mergeCell ref="A15:A18"/>
    <mergeCell ref="B15:D15"/>
    <mergeCell ref="B16:D16"/>
    <mergeCell ref="B17:D17"/>
    <mergeCell ref="B18:E18"/>
    <mergeCell ref="A19:F19"/>
    <mergeCell ref="A20:A29"/>
    <mergeCell ref="B20:D20"/>
    <mergeCell ref="B21:D21"/>
    <mergeCell ref="B22:D22"/>
    <mergeCell ref="B23:D23"/>
    <mergeCell ref="B24:D24"/>
    <mergeCell ref="B25:D25"/>
    <mergeCell ref="B26:B27"/>
    <mergeCell ref="E26:E27"/>
    <mergeCell ref="F26:F27"/>
    <mergeCell ref="B28:D28"/>
    <mergeCell ref="B29:D29"/>
    <mergeCell ref="A30:F30"/>
    <mergeCell ref="A31:A37"/>
    <mergeCell ref="B31:E31"/>
    <mergeCell ref="B32:E32"/>
    <mergeCell ref="B33:E33"/>
    <mergeCell ref="B34:E34"/>
    <mergeCell ref="B35:E35"/>
    <mergeCell ref="B36:E36"/>
    <mergeCell ref="B37:E37"/>
    <mergeCell ref="A38:E38"/>
    <mergeCell ref="A39:F39"/>
    <mergeCell ref="A40:F40"/>
    <mergeCell ref="B41:C41"/>
    <mergeCell ref="A42:A47"/>
    <mergeCell ref="B42:C42"/>
    <mergeCell ref="B43:E43"/>
    <mergeCell ref="B44:C44"/>
    <mergeCell ref="B45:E45"/>
    <mergeCell ref="B46:E46"/>
    <mergeCell ref="B47:E47"/>
    <mergeCell ref="A48:F48"/>
    <mergeCell ref="A49:F49"/>
    <mergeCell ref="A50:A57"/>
    <mergeCell ref="B50:F50"/>
    <mergeCell ref="B51:F51"/>
    <mergeCell ref="B52:F52"/>
    <mergeCell ref="B53:D53"/>
    <mergeCell ref="B54:D54"/>
    <mergeCell ref="B55:D55"/>
    <mergeCell ref="B56:E56"/>
    <mergeCell ref="B57:E57"/>
    <mergeCell ref="A59:F59"/>
    <mergeCell ref="A60:F60"/>
    <mergeCell ref="A61:A63"/>
    <mergeCell ref="B61:D61"/>
    <mergeCell ref="B62:D62"/>
    <mergeCell ref="B63:E63"/>
    <mergeCell ref="A64:F64"/>
    <mergeCell ref="A65:A70"/>
    <mergeCell ref="B65:D65"/>
    <mergeCell ref="B66:D66"/>
    <mergeCell ref="B67:D67"/>
    <mergeCell ref="B68:D68"/>
    <mergeCell ref="B69:D69"/>
    <mergeCell ref="B70:E70"/>
    <mergeCell ref="B71:E71"/>
    <mergeCell ref="A72:F72"/>
    <mergeCell ref="A73:E73"/>
    <mergeCell ref="A74:F74"/>
    <mergeCell ref="B76:F76"/>
    <mergeCell ref="C77:D77"/>
    <mergeCell ref="B84:E84"/>
    <mergeCell ref="B85:F87"/>
    <mergeCell ref="B88:F89"/>
    <mergeCell ref="C78:D78"/>
    <mergeCell ref="C79:D79"/>
    <mergeCell ref="C80:D80"/>
    <mergeCell ref="B81:B83"/>
    <mergeCell ref="C81:D81"/>
    <mergeCell ref="C82:D82"/>
    <mergeCell ref="C83:D83"/>
  </mergeCells>
  <printOptions/>
  <pageMargins left="0.511811024" right="0.511811024" top="0.787401575" bottom="0.787401575" header="0.31496062" footer="0.31496062"/>
  <pageSetup fitToHeight="1" fitToWidth="1" horizontalDpi="600" verticalDpi="600" orientation="portrait" paperSize="9" scale="5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I90"/>
  <sheetViews>
    <sheetView showGridLines="0" tabSelected="1" zoomScalePageLayoutView="0" workbookViewId="0" topLeftCell="A62">
      <selection activeCell="E77" sqref="E77"/>
    </sheetView>
  </sheetViews>
  <sheetFormatPr defaultColWidth="11.140625" defaultRowHeight="12.75"/>
  <cols>
    <col min="1" max="1" width="12.28125" style="11" customWidth="1"/>
    <col min="2" max="2" width="66.28125" style="11" customWidth="1"/>
    <col min="3" max="3" width="5.140625" style="11" customWidth="1"/>
    <col min="4" max="4" width="13.28125" style="11" customWidth="1"/>
    <col min="5" max="5" width="13.140625" style="12" customWidth="1"/>
    <col min="6" max="6" width="19.7109375" style="13" customWidth="1"/>
    <col min="7" max="7" width="12.28125" style="11" customWidth="1"/>
    <col min="8" max="16384" width="11.140625" style="11" customWidth="1"/>
  </cols>
  <sheetData>
    <row r="1" spans="1:6" ht="67.5" customHeight="1" thickBot="1" thickTop="1">
      <c r="A1" s="247"/>
      <c r="B1" s="247"/>
      <c r="C1" s="247"/>
      <c r="D1" s="247"/>
      <c r="E1" s="247"/>
      <c r="F1" s="247"/>
    </row>
    <row r="2" spans="1:6" ht="14.25" thickTop="1">
      <c r="A2" s="248" t="s">
        <v>15</v>
      </c>
      <c r="B2" s="248"/>
      <c r="C2" s="248"/>
      <c r="D2" s="248"/>
      <c r="E2" s="248"/>
      <c r="F2" s="248"/>
    </row>
    <row r="3" spans="1:6" ht="12.75" customHeight="1">
      <c r="A3" s="249" t="s">
        <v>16</v>
      </c>
      <c r="B3" s="249"/>
      <c r="C3" s="14" t="s">
        <v>119</v>
      </c>
      <c r="D3" s="15"/>
      <c r="E3" s="15"/>
      <c r="F3" s="16"/>
    </row>
    <row r="4" spans="1:6" ht="15.75" customHeight="1">
      <c r="A4" s="249" t="s">
        <v>17</v>
      </c>
      <c r="B4" s="249"/>
      <c r="C4" s="250" t="s">
        <v>117</v>
      </c>
      <c r="D4" s="250"/>
      <c r="E4" s="250"/>
      <c r="F4" s="250"/>
    </row>
    <row r="5" spans="1:6" ht="3" customHeight="1" thickBot="1">
      <c r="A5" s="191"/>
      <c r="B5" s="191"/>
      <c r="C5" s="191"/>
      <c r="D5" s="191"/>
      <c r="E5" s="191"/>
      <c r="F5" s="191"/>
    </row>
    <row r="6" spans="1:6" ht="13.5" customHeight="1" thickBot="1">
      <c r="A6" s="191"/>
      <c r="B6" s="191"/>
      <c r="C6" s="191"/>
      <c r="D6" s="191"/>
      <c r="E6" s="191"/>
      <c r="F6" s="17" t="s">
        <v>18</v>
      </c>
    </row>
    <row r="7" spans="1:7" ht="18" customHeight="1" thickBot="1">
      <c r="A7" s="240" t="s">
        <v>104</v>
      </c>
      <c r="B7" s="203"/>
      <c r="C7" s="203"/>
      <c r="D7" s="203"/>
      <c r="E7" s="203"/>
      <c r="F7" s="203"/>
      <c r="G7"/>
    </row>
    <row r="8" spans="1:8" ht="12.75" customHeight="1" thickBot="1">
      <c r="A8" s="241" t="s">
        <v>19</v>
      </c>
      <c r="B8" s="243" t="s">
        <v>20</v>
      </c>
      <c r="C8" s="243"/>
      <c r="D8" s="243"/>
      <c r="E8" s="243"/>
      <c r="F8" s="156"/>
      <c r="G8" s="19"/>
      <c r="H8" s="90"/>
    </row>
    <row r="9" spans="1:6" ht="12.75" customHeight="1" thickBot="1">
      <c r="A9" s="241"/>
      <c r="B9" s="168" t="s">
        <v>101</v>
      </c>
      <c r="C9" s="169"/>
      <c r="D9" s="169"/>
      <c r="E9" s="170">
        <v>0.4</v>
      </c>
      <c r="F9" s="92"/>
    </row>
    <row r="10" spans="1:8" ht="12.75" customHeight="1" thickBot="1">
      <c r="A10" s="241"/>
      <c r="B10" s="244" t="s">
        <v>21</v>
      </c>
      <c r="C10" s="244"/>
      <c r="D10" s="244"/>
      <c r="E10" s="21"/>
      <c r="F10" s="20" t="s">
        <v>22</v>
      </c>
      <c r="G10" s="18"/>
      <c r="H10" s="18"/>
    </row>
    <row r="11" spans="1:8" ht="15" thickBot="1">
      <c r="A11" s="242"/>
      <c r="B11" s="245" t="s">
        <v>100</v>
      </c>
      <c r="C11" s="245"/>
      <c r="D11" s="245"/>
      <c r="E11" s="245"/>
      <c r="F11" s="80">
        <f>SUM(F8:F10)</f>
        <v>0</v>
      </c>
      <c r="G11" s="18"/>
      <c r="H11" s="18"/>
    </row>
    <row r="12" spans="1:6" ht="10.5" customHeight="1" thickBot="1">
      <c r="A12" s="246"/>
      <c r="B12" s="246"/>
      <c r="C12" s="246"/>
      <c r="D12" s="246"/>
      <c r="E12" s="246"/>
      <c r="F12" s="246"/>
    </row>
    <row r="13" spans="1:7" ht="18" customHeight="1" thickBot="1">
      <c r="A13" s="203" t="s">
        <v>23</v>
      </c>
      <c r="B13" s="203"/>
      <c r="C13" s="203"/>
      <c r="D13" s="203"/>
      <c r="E13" s="203"/>
      <c r="F13" s="203"/>
      <c r="G13" s="18"/>
    </row>
    <row r="14" spans="1:6" ht="14.25" thickBot="1">
      <c r="A14" s="195" t="s">
        <v>24</v>
      </c>
      <c r="B14" s="195"/>
      <c r="C14" s="195"/>
      <c r="D14" s="195"/>
      <c r="E14" s="195"/>
      <c r="F14" s="195"/>
    </row>
    <row r="15" spans="1:6" ht="12.75" customHeight="1" thickBot="1">
      <c r="A15" s="196" t="s">
        <v>25</v>
      </c>
      <c r="B15" s="236" t="s">
        <v>26</v>
      </c>
      <c r="C15" s="236"/>
      <c r="D15" s="236"/>
      <c r="E15" s="172">
        <v>0.0833</v>
      </c>
      <c r="F15" s="93">
        <f>E15*F11</f>
        <v>0</v>
      </c>
    </row>
    <row r="16" spans="1:7" ht="14.25" thickBot="1">
      <c r="A16" s="196"/>
      <c r="B16" s="199" t="s">
        <v>105</v>
      </c>
      <c r="C16" s="199"/>
      <c r="D16" s="199"/>
      <c r="E16" s="171">
        <v>0.0377</v>
      </c>
      <c r="F16" s="93">
        <f>F11*E16</f>
        <v>0</v>
      </c>
      <c r="G16" s="90"/>
    </row>
    <row r="17" spans="1:6" ht="27" customHeight="1" thickBot="1">
      <c r="A17" s="196"/>
      <c r="B17" s="237" t="s">
        <v>27</v>
      </c>
      <c r="C17" s="237"/>
      <c r="D17" s="237"/>
      <c r="E17" s="22">
        <f>A81+A82+A83</f>
        <v>0</v>
      </c>
      <c r="F17" s="93">
        <f>F11*E17</f>
        <v>0</v>
      </c>
    </row>
    <row r="18" spans="1:6" ht="14.25" thickBot="1">
      <c r="A18" s="197"/>
      <c r="B18" s="202" t="s">
        <v>28</v>
      </c>
      <c r="C18" s="202"/>
      <c r="D18" s="202"/>
      <c r="E18" s="202"/>
      <c r="F18" s="79">
        <f>SUM(F15:F17)</f>
        <v>0</v>
      </c>
    </row>
    <row r="19" spans="1:6" ht="14.25" thickBot="1">
      <c r="A19" s="195" t="s">
        <v>29</v>
      </c>
      <c r="B19" s="195"/>
      <c r="C19" s="195"/>
      <c r="D19" s="195"/>
      <c r="E19" s="195"/>
      <c r="F19" s="195"/>
    </row>
    <row r="20" spans="1:6" ht="12.75" customHeight="1" thickBot="1">
      <c r="A20" s="196" t="s">
        <v>30</v>
      </c>
      <c r="B20" s="233" t="s">
        <v>31</v>
      </c>
      <c r="C20" s="233"/>
      <c r="D20" s="233"/>
      <c r="E20" s="23"/>
      <c r="F20" s="94">
        <f aca="true" t="shared" si="0" ref="F20:F25">$F$11*E20</f>
        <v>0</v>
      </c>
    </row>
    <row r="21" spans="1:6" ht="14.25" thickBot="1">
      <c r="A21" s="196"/>
      <c r="B21" s="200" t="s">
        <v>32</v>
      </c>
      <c r="C21" s="200"/>
      <c r="D21" s="200"/>
      <c r="E21" s="24"/>
      <c r="F21" s="95">
        <f t="shared" si="0"/>
        <v>0</v>
      </c>
    </row>
    <row r="22" spans="1:6" ht="14.25" thickBot="1">
      <c r="A22" s="196"/>
      <c r="B22" s="200" t="s">
        <v>33</v>
      </c>
      <c r="C22" s="200"/>
      <c r="D22" s="200"/>
      <c r="E22" s="24"/>
      <c r="F22" s="95">
        <f t="shared" si="0"/>
        <v>0</v>
      </c>
    </row>
    <row r="23" spans="1:6" ht="14.25" thickBot="1">
      <c r="A23" s="196"/>
      <c r="B23" s="200" t="s">
        <v>34</v>
      </c>
      <c r="C23" s="200"/>
      <c r="D23" s="200"/>
      <c r="E23" s="25"/>
      <c r="F23" s="96">
        <f t="shared" si="0"/>
        <v>0</v>
      </c>
    </row>
    <row r="24" spans="1:6" ht="14.25" thickBot="1">
      <c r="A24" s="196"/>
      <c r="B24" s="200" t="s">
        <v>35</v>
      </c>
      <c r="C24" s="200"/>
      <c r="D24" s="200"/>
      <c r="E24" s="24"/>
      <c r="F24" s="97">
        <f t="shared" si="0"/>
        <v>0</v>
      </c>
    </row>
    <row r="25" spans="1:6" ht="14.25" thickBot="1">
      <c r="A25" s="196"/>
      <c r="B25" s="199" t="s">
        <v>36</v>
      </c>
      <c r="C25" s="199"/>
      <c r="D25" s="199"/>
      <c r="E25" s="24"/>
      <c r="F25" s="97">
        <f t="shared" si="0"/>
        <v>0</v>
      </c>
    </row>
    <row r="26" spans="1:6" ht="12.75" customHeight="1" thickBot="1">
      <c r="A26" s="196"/>
      <c r="B26" s="234" t="s">
        <v>37</v>
      </c>
      <c r="C26" s="26" t="s">
        <v>38</v>
      </c>
      <c r="D26" s="27"/>
      <c r="E26" s="235">
        <f>D26*D27</f>
        <v>0</v>
      </c>
      <c r="F26" s="230">
        <f>F11*E26</f>
        <v>0</v>
      </c>
    </row>
    <row r="27" spans="1:6" ht="14.25" thickBot="1">
      <c r="A27" s="196"/>
      <c r="B27" s="234"/>
      <c r="C27" s="28" t="s">
        <v>39</v>
      </c>
      <c r="D27" s="29"/>
      <c r="E27" s="235"/>
      <c r="F27" s="230"/>
    </row>
    <row r="28" spans="1:6" ht="14.25" thickBot="1">
      <c r="A28" s="196"/>
      <c r="B28" s="231" t="s">
        <v>40</v>
      </c>
      <c r="C28" s="231"/>
      <c r="D28" s="231"/>
      <c r="E28" s="30"/>
      <c r="F28" s="98">
        <f>E28*F11</f>
        <v>0</v>
      </c>
    </row>
    <row r="29" spans="1:6" ht="15" thickBot="1">
      <c r="A29" s="197"/>
      <c r="B29" s="202" t="s">
        <v>41</v>
      </c>
      <c r="C29" s="202"/>
      <c r="D29" s="202"/>
      <c r="E29" s="81">
        <f>SUM(E20:E28)</f>
        <v>0</v>
      </c>
      <c r="F29" s="99">
        <f>SUM(F20:F28)</f>
        <v>0</v>
      </c>
    </row>
    <row r="30" spans="1:6" ht="14.25" thickBot="1">
      <c r="A30" s="195" t="s">
        <v>102</v>
      </c>
      <c r="B30" s="195"/>
      <c r="C30" s="195"/>
      <c r="D30" s="195"/>
      <c r="E30" s="195"/>
      <c r="F30" s="195"/>
    </row>
    <row r="31" spans="1:6" ht="14.25" customHeight="1" thickBot="1">
      <c r="A31" s="196" t="s">
        <v>42</v>
      </c>
      <c r="B31" s="232" t="s">
        <v>172</v>
      </c>
      <c r="C31" s="232"/>
      <c r="D31" s="232"/>
      <c r="E31" s="232"/>
      <c r="F31" s="91"/>
    </row>
    <row r="32" spans="1:6" ht="15" thickBot="1">
      <c r="A32" s="196"/>
      <c r="B32" s="200" t="s">
        <v>173</v>
      </c>
      <c r="C32" s="200"/>
      <c r="D32" s="200"/>
      <c r="E32" s="200"/>
      <c r="F32" s="92"/>
    </row>
    <row r="33" spans="1:7" ht="15" thickBot="1">
      <c r="A33" s="196"/>
      <c r="B33" s="200" t="s">
        <v>174</v>
      </c>
      <c r="C33" s="200"/>
      <c r="D33" s="200"/>
      <c r="E33" s="200"/>
      <c r="F33" s="92"/>
      <c r="G33" s="31"/>
    </row>
    <row r="34" spans="1:8" ht="15" thickBot="1">
      <c r="A34" s="196"/>
      <c r="B34" s="200" t="s">
        <v>175</v>
      </c>
      <c r="C34" s="200"/>
      <c r="D34" s="200"/>
      <c r="E34" s="200"/>
      <c r="F34" s="92"/>
      <c r="G34" s="31"/>
      <c r="H34" s="31"/>
    </row>
    <row r="35" spans="1:8" ht="15" thickBot="1">
      <c r="A35" s="196"/>
      <c r="B35" s="200" t="s">
        <v>109</v>
      </c>
      <c r="C35" s="200"/>
      <c r="D35" s="200"/>
      <c r="E35" s="200"/>
      <c r="F35" s="92"/>
      <c r="G35" s="31"/>
      <c r="H35" s="31"/>
    </row>
    <row r="36" spans="1:9" ht="15" thickBot="1">
      <c r="A36" s="196"/>
      <c r="B36" s="222" t="s">
        <v>171</v>
      </c>
      <c r="C36" s="222"/>
      <c r="D36" s="222"/>
      <c r="E36" s="222"/>
      <c r="F36" s="100"/>
      <c r="H36" s="31"/>
      <c r="I36" s="32"/>
    </row>
    <row r="37" spans="1:6" ht="15" thickBot="1">
      <c r="A37" s="197"/>
      <c r="B37" s="202" t="s">
        <v>43</v>
      </c>
      <c r="C37" s="202"/>
      <c r="D37" s="202"/>
      <c r="E37" s="202"/>
      <c r="F37" s="99">
        <f>SUM(F31:F36)</f>
        <v>0</v>
      </c>
    </row>
    <row r="38" spans="1:6" ht="14.25" thickBot="1">
      <c r="A38" s="223" t="s">
        <v>44</v>
      </c>
      <c r="B38" s="223" t="s">
        <v>45</v>
      </c>
      <c r="C38" s="223"/>
      <c r="D38" s="223"/>
      <c r="E38" s="223"/>
      <c r="F38" s="101">
        <f>F18+F29+F37</f>
        <v>0</v>
      </c>
    </row>
    <row r="39" spans="1:6" ht="15" customHeight="1" thickBot="1">
      <c r="A39" s="212"/>
      <c r="B39" s="212"/>
      <c r="C39" s="212"/>
      <c r="D39" s="212"/>
      <c r="E39" s="212"/>
      <c r="F39" s="212"/>
    </row>
    <row r="40" spans="1:7" ht="18" customHeight="1" thickBot="1" thickTop="1">
      <c r="A40" s="224" t="s">
        <v>46</v>
      </c>
      <c r="B40" s="224"/>
      <c r="C40" s="224"/>
      <c r="D40" s="224"/>
      <c r="E40" s="224"/>
      <c r="F40" s="225"/>
      <c r="G40" s="86"/>
    </row>
    <row r="41" spans="1:6" ht="25.5" customHeight="1" thickBot="1" thickTop="1">
      <c r="A41" s="87"/>
      <c r="B41" s="238"/>
      <c r="C41" s="239"/>
      <c r="D41" s="88" t="s">
        <v>47</v>
      </c>
      <c r="E41" s="85" t="s">
        <v>48</v>
      </c>
      <c r="F41" s="84"/>
    </row>
    <row r="42" spans="1:7" ht="39" customHeight="1" thickBot="1">
      <c r="A42" s="226" t="s">
        <v>49</v>
      </c>
      <c r="B42" s="228" t="s">
        <v>50</v>
      </c>
      <c r="C42" s="228"/>
      <c r="D42" s="33">
        <v>0.0833</v>
      </c>
      <c r="E42" s="34"/>
      <c r="F42" s="102">
        <f>F11*(D42*E42)</f>
        <v>0</v>
      </c>
      <c r="G42" s="35"/>
    </row>
    <row r="43" spans="1:6" ht="14.25" thickBot="1">
      <c r="A43" s="226"/>
      <c r="B43" s="207" t="s">
        <v>51</v>
      </c>
      <c r="C43" s="207"/>
      <c r="D43" s="207"/>
      <c r="E43" s="207"/>
      <c r="F43" s="95">
        <f>E25*F42</f>
        <v>0</v>
      </c>
    </row>
    <row r="44" spans="1:7" ht="39" customHeight="1" thickBot="1">
      <c r="A44" s="226"/>
      <c r="B44" s="229" t="s">
        <v>52</v>
      </c>
      <c r="C44" s="229"/>
      <c r="D44" s="36">
        <v>0.0194</v>
      </c>
      <c r="E44" s="37"/>
      <c r="F44" s="103">
        <f>F8*(D44*E44)</f>
        <v>0</v>
      </c>
      <c r="G44" s="38"/>
    </row>
    <row r="45" spans="1:6" ht="14.25" thickBot="1">
      <c r="A45" s="226"/>
      <c r="B45" s="207" t="s">
        <v>53</v>
      </c>
      <c r="C45" s="207"/>
      <c r="D45" s="207"/>
      <c r="E45" s="207"/>
      <c r="F45" s="95">
        <f>F44*E29</f>
        <v>0</v>
      </c>
    </row>
    <row r="46" spans="1:6" ht="30" customHeight="1" thickBot="1">
      <c r="A46" s="226"/>
      <c r="B46" s="210" t="s">
        <v>54</v>
      </c>
      <c r="C46" s="210"/>
      <c r="D46" s="210"/>
      <c r="E46" s="210"/>
      <c r="F46" s="104">
        <f>E80*F11</f>
        <v>0</v>
      </c>
    </row>
    <row r="47" spans="1:6" ht="15" thickBot="1">
      <c r="A47" s="227"/>
      <c r="B47" s="211" t="s">
        <v>55</v>
      </c>
      <c r="C47" s="211"/>
      <c r="D47" s="211"/>
      <c r="E47" s="211"/>
      <c r="F47" s="82">
        <f>SUM(F42:F46)</f>
        <v>0</v>
      </c>
    </row>
    <row r="48" spans="1:6" ht="12" customHeight="1" thickBot="1">
      <c r="A48" s="212"/>
      <c r="B48" s="212"/>
      <c r="C48" s="212"/>
      <c r="D48" s="212"/>
      <c r="E48" s="212"/>
      <c r="F48" s="212"/>
    </row>
    <row r="49" spans="1:7" ht="18" customHeight="1" thickBot="1" thickTop="1">
      <c r="A49" s="213" t="s">
        <v>56</v>
      </c>
      <c r="B49" s="214"/>
      <c r="C49" s="214"/>
      <c r="D49" s="214"/>
      <c r="E49" s="214"/>
      <c r="F49" s="215"/>
      <c r="G49" s="18"/>
    </row>
    <row r="50" spans="1:6" ht="13.5" customHeight="1" thickTop="1">
      <c r="A50" s="216" t="s">
        <v>57</v>
      </c>
      <c r="B50" s="218" t="s">
        <v>58</v>
      </c>
      <c r="C50" s="218"/>
      <c r="D50" s="218"/>
      <c r="E50" s="218"/>
      <c r="F50" s="219"/>
    </row>
    <row r="51" spans="1:6" ht="13.5">
      <c r="A51" s="216"/>
      <c r="B51" s="179" t="s">
        <v>110</v>
      </c>
      <c r="C51" s="180"/>
      <c r="D51" s="180"/>
      <c r="E51" s="180"/>
      <c r="F51" s="181"/>
    </row>
    <row r="52" spans="1:6" ht="13.5">
      <c r="A52" s="216"/>
      <c r="B52" s="179" t="s">
        <v>111</v>
      </c>
      <c r="C52" s="180"/>
      <c r="D52" s="180"/>
      <c r="E52" s="180"/>
      <c r="F52" s="181">
        <f>(((F11/30)/12)*5)*E52</f>
        <v>0</v>
      </c>
    </row>
    <row r="53" spans="1:6" ht="14.25">
      <c r="A53" s="216"/>
      <c r="B53" s="220" t="s">
        <v>112</v>
      </c>
      <c r="C53" s="221"/>
      <c r="D53" s="207"/>
      <c r="E53" s="40"/>
      <c r="F53" s="105">
        <f>(((F11/30)/12)*15)*E53</f>
        <v>0</v>
      </c>
    </row>
    <row r="54" spans="1:6" ht="14.25">
      <c r="A54" s="216"/>
      <c r="B54" s="198" t="s">
        <v>59</v>
      </c>
      <c r="C54" s="198"/>
      <c r="D54" s="198"/>
      <c r="E54" s="40"/>
      <c r="F54" s="106">
        <f>(((F11+F11/3)*(4/12))/12)*E54</f>
        <v>0</v>
      </c>
    </row>
    <row r="55" spans="1:6" ht="14.25">
      <c r="A55" s="216"/>
      <c r="B55" s="207" t="s">
        <v>107</v>
      </c>
      <c r="C55" s="207"/>
      <c r="D55" s="207"/>
      <c r="E55" s="39"/>
      <c r="F55" s="106">
        <f>F11/30/12*E55</f>
        <v>0</v>
      </c>
    </row>
    <row r="56" spans="1:6" ht="15" thickBot="1">
      <c r="A56" s="216"/>
      <c r="B56" s="208" t="s">
        <v>60</v>
      </c>
      <c r="C56" s="208"/>
      <c r="D56" s="208"/>
      <c r="E56" s="208"/>
      <c r="F56" s="107">
        <f>SUM(F51:F55)*E29</f>
        <v>0</v>
      </c>
    </row>
    <row r="57" spans="1:6" ht="15" thickBot="1">
      <c r="A57" s="217"/>
      <c r="B57" s="209" t="s">
        <v>61</v>
      </c>
      <c r="C57" s="209"/>
      <c r="D57" s="209"/>
      <c r="E57" s="209"/>
      <c r="F57" s="89">
        <f>SUM(F51:F56)</f>
        <v>0</v>
      </c>
    </row>
    <row r="58" spans="1:6" ht="15" thickBot="1" thickTop="1">
      <c r="A58" s="41"/>
      <c r="B58" s="42"/>
      <c r="C58" s="42"/>
      <c r="D58" s="42"/>
      <c r="E58" s="42"/>
      <c r="F58" s="43"/>
    </row>
    <row r="59" spans="1:7" ht="18" customHeight="1" thickBot="1">
      <c r="A59" s="203" t="s">
        <v>103</v>
      </c>
      <c r="B59" s="203"/>
      <c r="C59" s="203"/>
      <c r="D59" s="203"/>
      <c r="E59" s="203"/>
      <c r="F59" s="203"/>
      <c r="G59" s="18"/>
    </row>
    <row r="60" spans="1:6" ht="14.25" thickBot="1">
      <c r="A60" s="195" t="s">
        <v>62</v>
      </c>
      <c r="B60" s="195"/>
      <c r="C60" s="195"/>
      <c r="D60" s="195"/>
      <c r="E60" s="195"/>
      <c r="F60" s="195"/>
    </row>
    <row r="61" spans="1:6" ht="12.75" customHeight="1" thickBot="1">
      <c r="A61" s="204" t="s">
        <v>63</v>
      </c>
      <c r="B61" s="198" t="s">
        <v>113</v>
      </c>
      <c r="C61" s="198"/>
      <c r="D61" s="198"/>
      <c r="E61" s="24"/>
      <c r="F61" s="108">
        <f>(F11+F38+F47+F57)*E61</f>
        <v>0</v>
      </c>
    </row>
    <row r="62" spans="1:6" ht="15" thickBot="1">
      <c r="A62" s="204"/>
      <c r="B62" s="206" t="s">
        <v>114</v>
      </c>
      <c r="C62" s="206"/>
      <c r="D62" s="206"/>
      <c r="E62" s="44"/>
      <c r="F62" s="109">
        <f>(F11+F38+F47+F57+F61)*E62</f>
        <v>0</v>
      </c>
    </row>
    <row r="63" spans="1:6" ht="15" thickBot="1">
      <c r="A63" s="205"/>
      <c r="B63" s="202" t="s">
        <v>64</v>
      </c>
      <c r="C63" s="202"/>
      <c r="D63" s="202"/>
      <c r="E63" s="202"/>
      <c r="F63" s="83">
        <f>SUM(F61:F62)</f>
        <v>0</v>
      </c>
    </row>
    <row r="64" spans="1:6" ht="13.5">
      <c r="A64" s="195" t="s">
        <v>65</v>
      </c>
      <c r="B64" s="195"/>
      <c r="C64" s="195"/>
      <c r="D64" s="195"/>
      <c r="E64" s="195"/>
      <c r="F64" s="195"/>
    </row>
    <row r="65" spans="1:6" ht="12.75" customHeight="1" thickBot="1">
      <c r="A65" s="196" t="s">
        <v>66</v>
      </c>
      <c r="B65" s="198" t="s">
        <v>67</v>
      </c>
      <c r="C65" s="198"/>
      <c r="D65" s="198"/>
      <c r="E65" s="45"/>
      <c r="F65" s="110">
        <f>E65*F73</f>
        <v>0</v>
      </c>
    </row>
    <row r="66" spans="1:6" ht="15" thickBot="1">
      <c r="A66" s="196"/>
      <c r="B66" s="199" t="s">
        <v>68</v>
      </c>
      <c r="C66" s="199"/>
      <c r="D66" s="199"/>
      <c r="E66" s="24"/>
      <c r="F66" s="111">
        <f>F73*E66</f>
        <v>0</v>
      </c>
    </row>
    <row r="67" spans="1:6" ht="15" thickBot="1">
      <c r="A67" s="196"/>
      <c r="B67" s="199" t="s">
        <v>69</v>
      </c>
      <c r="C67" s="199"/>
      <c r="D67" s="199"/>
      <c r="E67" s="24"/>
      <c r="F67" s="111">
        <f>F73*E67</f>
        <v>0</v>
      </c>
    </row>
    <row r="68" spans="1:6" ht="15" thickBot="1">
      <c r="A68" s="196"/>
      <c r="B68" s="200" t="s">
        <v>70</v>
      </c>
      <c r="C68" s="200"/>
      <c r="D68" s="200"/>
      <c r="E68" s="24"/>
      <c r="F68" s="112">
        <f>F73*E68</f>
        <v>0</v>
      </c>
    </row>
    <row r="69" spans="1:6" ht="14.25" thickBot="1">
      <c r="A69" s="196"/>
      <c r="B69" s="201" t="s">
        <v>71</v>
      </c>
      <c r="C69" s="201"/>
      <c r="D69" s="201"/>
      <c r="E69" s="46">
        <f>SUM(E65:E68)</f>
        <v>0</v>
      </c>
      <c r="F69" s="47"/>
    </row>
    <row r="70" spans="1:6" ht="15.75" thickBot="1">
      <c r="A70" s="197"/>
      <c r="B70" s="202" t="s">
        <v>72</v>
      </c>
      <c r="C70" s="202"/>
      <c r="D70" s="202"/>
      <c r="E70" s="202"/>
      <c r="F70" s="113">
        <f>SUM(F65:F68)</f>
        <v>0</v>
      </c>
    </row>
    <row r="71" spans="1:6" ht="15" thickBot="1">
      <c r="A71" s="48"/>
      <c r="B71" s="190" t="s">
        <v>73</v>
      </c>
      <c r="C71" s="190"/>
      <c r="D71" s="190"/>
      <c r="E71" s="190"/>
      <c r="F71" s="114">
        <f>F63+F70</f>
        <v>0</v>
      </c>
    </row>
    <row r="72" spans="1:6" ht="7.5" customHeight="1" thickBot="1">
      <c r="A72" s="191"/>
      <c r="B72" s="191"/>
      <c r="C72" s="191"/>
      <c r="D72" s="191"/>
      <c r="E72" s="191"/>
      <c r="F72" s="191"/>
    </row>
    <row r="73" spans="1:6" ht="18" thickBot="1">
      <c r="A73" s="192" t="s">
        <v>74</v>
      </c>
      <c r="B73" s="192"/>
      <c r="C73" s="192"/>
      <c r="D73" s="192"/>
      <c r="E73" s="192"/>
      <c r="F73" s="115">
        <f>ROUND((F11+F38+F47+F57+F63)/(1-(E69)),2)</f>
        <v>0</v>
      </c>
    </row>
    <row r="74" spans="1:6" ht="26.25" customHeight="1">
      <c r="A74" s="193" t="s">
        <v>75</v>
      </c>
      <c r="B74" s="193"/>
      <c r="C74" s="193"/>
      <c r="D74" s="193"/>
      <c r="E74" s="193"/>
      <c r="F74" s="193"/>
    </row>
    <row r="75" ht="14.25" thickBot="1"/>
    <row r="76" spans="1:6" ht="14.25" thickBot="1">
      <c r="A76" s="49"/>
      <c r="B76" s="194" t="s">
        <v>76</v>
      </c>
      <c r="C76" s="194"/>
      <c r="D76" s="194"/>
      <c r="E76" s="194"/>
      <c r="F76" s="194"/>
    </row>
    <row r="77" spans="1:6" ht="27" thickBot="1">
      <c r="A77" s="49"/>
      <c r="B77" s="293" t="s">
        <v>77</v>
      </c>
      <c r="C77" s="294" t="s">
        <v>78</v>
      </c>
      <c r="D77" s="294"/>
      <c r="E77" s="295" t="s">
        <v>79</v>
      </c>
      <c r="F77" s="296" t="s">
        <v>80</v>
      </c>
    </row>
    <row r="78" spans="1:6" ht="14.25" thickBot="1">
      <c r="A78" s="49"/>
      <c r="B78" s="50" t="s">
        <v>26</v>
      </c>
      <c r="C78" s="185"/>
      <c r="D78" s="185"/>
      <c r="E78" s="51">
        <v>0.0833</v>
      </c>
      <c r="F78" s="52">
        <f>ROUND((F11*E78),2)</f>
        <v>0</v>
      </c>
    </row>
    <row r="79" spans="1:6" ht="14.25" thickBot="1">
      <c r="A79" s="49"/>
      <c r="B79" s="53" t="s">
        <v>106</v>
      </c>
      <c r="C79" s="185"/>
      <c r="D79" s="185"/>
      <c r="E79" s="54">
        <v>0.121</v>
      </c>
      <c r="F79" s="55">
        <f>ROUND((F11*E79),2)</f>
        <v>0</v>
      </c>
    </row>
    <row r="80" spans="1:6" ht="27.75" thickBot="1">
      <c r="A80" s="49"/>
      <c r="B80" s="56" t="s">
        <v>81</v>
      </c>
      <c r="C80" s="185"/>
      <c r="D80" s="185"/>
      <c r="E80" s="57">
        <v>0.04</v>
      </c>
      <c r="F80" s="52">
        <f>ROUND((F11*E80),2)</f>
        <v>0</v>
      </c>
    </row>
    <row r="81" spans="1:7" ht="12.75" customHeight="1" thickBot="1">
      <c r="A81" s="58">
        <f>IF(D26=1%,E81,0)</f>
        <v>0</v>
      </c>
      <c r="B81" s="186" t="s">
        <v>82</v>
      </c>
      <c r="C81" s="187" t="s">
        <v>83</v>
      </c>
      <c r="D81" s="187"/>
      <c r="E81" s="59">
        <v>0.0739</v>
      </c>
      <c r="F81" s="60">
        <f>ROUND((IF(D26=1%,F11*E81,0)),2)</f>
        <v>0</v>
      </c>
      <c r="G81" s="61"/>
    </row>
    <row r="82" spans="1:7" ht="14.25" thickBot="1">
      <c r="A82" s="58">
        <f>IF(D26=2%,E82,0)</f>
        <v>0</v>
      </c>
      <c r="B82" s="186"/>
      <c r="C82" s="188" t="s">
        <v>84</v>
      </c>
      <c r="D82" s="188"/>
      <c r="E82" s="62">
        <v>0.076</v>
      </c>
      <c r="F82" s="63">
        <f>ROUND((IF(D26=2%,F11*E82,0)),2)</f>
        <v>0</v>
      </c>
      <c r="G82" s="61"/>
    </row>
    <row r="83" spans="1:7" ht="14.25" thickBot="1">
      <c r="A83" s="58">
        <f>IF(D26=3%,E83,0)</f>
        <v>0</v>
      </c>
      <c r="B83" s="186"/>
      <c r="C83" s="189" t="s">
        <v>85</v>
      </c>
      <c r="D83" s="189"/>
      <c r="E83" s="64">
        <v>0.0782</v>
      </c>
      <c r="F83" s="65">
        <f>ROUND((IF(D26=3%,F11*E83,0)),2)</f>
        <v>0</v>
      </c>
      <c r="G83" s="61"/>
    </row>
    <row r="84" spans="1:6" ht="14.25" thickBot="1">
      <c r="A84" s="49"/>
      <c r="B84" s="182" t="s">
        <v>86</v>
      </c>
      <c r="C84" s="182"/>
      <c r="D84" s="182"/>
      <c r="E84" s="182"/>
      <c r="F84" s="66">
        <f>SUM(F78:F83)</f>
        <v>0</v>
      </c>
    </row>
    <row r="85" spans="2:6" ht="14.25" customHeight="1" thickBot="1">
      <c r="B85" s="183" t="s">
        <v>87</v>
      </c>
      <c r="C85" s="183"/>
      <c r="D85" s="183"/>
      <c r="E85" s="183"/>
      <c r="F85" s="183"/>
    </row>
    <row r="86" spans="2:6" ht="14.25" thickBot="1">
      <c r="B86" s="183"/>
      <c r="C86" s="183"/>
      <c r="D86" s="183"/>
      <c r="E86" s="183"/>
      <c r="F86" s="183"/>
    </row>
    <row r="87" spans="2:6" ht="13.5">
      <c r="B87" s="183"/>
      <c r="C87" s="183"/>
      <c r="D87" s="183"/>
      <c r="E87" s="183"/>
      <c r="F87" s="183"/>
    </row>
    <row r="88" spans="2:6" ht="14.25" customHeight="1">
      <c r="B88" s="184" t="s">
        <v>88</v>
      </c>
      <c r="C88" s="184"/>
      <c r="D88" s="184"/>
      <c r="E88" s="184"/>
      <c r="F88" s="184"/>
    </row>
    <row r="89" spans="2:6" ht="13.5">
      <c r="B89" s="184"/>
      <c r="C89" s="184"/>
      <c r="D89" s="184"/>
      <c r="E89" s="184"/>
      <c r="F89" s="184"/>
    </row>
    <row r="90" spans="2:5" ht="13.5">
      <c r="B90" s="67"/>
      <c r="C90" s="67"/>
      <c r="D90" s="67"/>
      <c r="E90" s="68"/>
    </row>
  </sheetData>
  <sheetProtection/>
  <mergeCells count="94">
    <mergeCell ref="A1:F1"/>
    <mergeCell ref="A2:F2"/>
    <mergeCell ref="A3:B3"/>
    <mergeCell ref="A4:B4"/>
    <mergeCell ref="C4:F4"/>
    <mergeCell ref="A5:F5"/>
    <mergeCell ref="A6:E6"/>
    <mergeCell ref="A7:F7"/>
    <mergeCell ref="A8:A11"/>
    <mergeCell ref="B8:E8"/>
    <mergeCell ref="B10:D10"/>
    <mergeCell ref="B11:E11"/>
    <mergeCell ref="A12:F12"/>
    <mergeCell ref="A13:F13"/>
    <mergeCell ref="A14:F14"/>
    <mergeCell ref="A15:A18"/>
    <mergeCell ref="B15:D15"/>
    <mergeCell ref="B16:D16"/>
    <mergeCell ref="B17:D17"/>
    <mergeCell ref="B18:E18"/>
    <mergeCell ref="A19:F19"/>
    <mergeCell ref="A20:A29"/>
    <mergeCell ref="B20:D20"/>
    <mergeCell ref="B21:D21"/>
    <mergeCell ref="B22:D22"/>
    <mergeCell ref="B23:D23"/>
    <mergeCell ref="B24:D24"/>
    <mergeCell ref="B25:D25"/>
    <mergeCell ref="B26:B27"/>
    <mergeCell ref="E26:E27"/>
    <mergeCell ref="F26:F27"/>
    <mergeCell ref="B28:D28"/>
    <mergeCell ref="B29:D29"/>
    <mergeCell ref="A30:F30"/>
    <mergeCell ref="A31:A37"/>
    <mergeCell ref="B31:E31"/>
    <mergeCell ref="B32:E32"/>
    <mergeCell ref="B33:E33"/>
    <mergeCell ref="B34:E34"/>
    <mergeCell ref="B35:E35"/>
    <mergeCell ref="B36:E36"/>
    <mergeCell ref="B37:E37"/>
    <mergeCell ref="A38:E38"/>
    <mergeCell ref="A39:F39"/>
    <mergeCell ref="A40:F40"/>
    <mergeCell ref="B41:C41"/>
    <mergeCell ref="A42:A47"/>
    <mergeCell ref="B42:C42"/>
    <mergeCell ref="B43:E43"/>
    <mergeCell ref="B44:C44"/>
    <mergeCell ref="B45:E45"/>
    <mergeCell ref="B46:E46"/>
    <mergeCell ref="B47:E47"/>
    <mergeCell ref="A48:F48"/>
    <mergeCell ref="A49:F49"/>
    <mergeCell ref="A50:A57"/>
    <mergeCell ref="B50:F50"/>
    <mergeCell ref="B51:F51"/>
    <mergeCell ref="B52:F52"/>
    <mergeCell ref="B53:D53"/>
    <mergeCell ref="B54:D54"/>
    <mergeCell ref="B55:D55"/>
    <mergeCell ref="B56:E56"/>
    <mergeCell ref="B57:E57"/>
    <mergeCell ref="A59:F59"/>
    <mergeCell ref="A60:F60"/>
    <mergeCell ref="A61:A63"/>
    <mergeCell ref="B61:D61"/>
    <mergeCell ref="B62:D62"/>
    <mergeCell ref="B63:E63"/>
    <mergeCell ref="A64:F64"/>
    <mergeCell ref="A65:A70"/>
    <mergeCell ref="B65:D65"/>
    <mergeCell ref="B66:D66"/>
    <mergeCell ref="B67:D67"/>
    <mergeCell ref="B68:D68"/>
    <mergeCell ref="B69:D69"/>
    <mergeCell ref="B70:E70"/>
    <mergeCell ref="B71:E71"/>
    <mergeCell ref="A72:F72"/>
    <mergeCell ref="A73:E73"/>
    <mergeCell ref="A74:F74"/>
    <mergeCell ref="B76:F76"/>
    <mergeCell ref="C77:D77"/>
    <mergeCell ref="B84:E84"/>
    <mergeCell ref="B85:F87"/>
    <mergeCell ref="B88:F89"/>
    <mergeCell ref="C78:D78"/>
    <mergeCell ref="C79:D79"/>
    <mergeCell ref="C80:D80"/>
    <mergeCell ref="B81:B83"/>
    <mergeCell ref="C81:D81"/>
    <mergeCell ref="C82:D82"/>
    <mergeCell ref="C83:D83"/>
  </mergeCells>
  <printOptions/>
  <pageMargins left="0.511811024" right="0.511811024" top="0.787401575" bottom="0.787401575" header="0.31496062" footer="0.31496062"/>
  <pageSetup fitToHeight="1" fitToWidth="1" horizontalDpi="600" verticalDpi="600" orientation="portrait" paperSize="9" scale="5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6:Q25"/>
  <sheetViews>
    <sheetView showGridLines="0" zoomScale="80" zoomScaleNormal="80" zoomScaleSheetLayoutView="90" zoomScalePageLayoutView="0" workbookViewId="0" topLeftCell="B1">
      <selection activeCell="K4" sqref="K4"/>
    </sheetView>
  </sheetViews>
  <sheetFormatPr defaultColWidth="14.140625" defaultRowHeight="15" customHeight="1"/>
  <cols>
    <col min="1" max="1" width="1.28515625" style="0" customWidth="1"/>
    <col min="2" max="2" width="32.28125" style="0" customWidth="1"/>
    <col min="3" max="4" width="10.28125" style="0" customWidth="1"/>
    <col min="5" max="5" width="14.140625" style="0" customWidth="1"/>
    <col min="6" max="6" width="15.57421875" style="0" customWidth="1"/>
    <col min="7" max="7" width="14.140625" style="0" customWidth="1"/>
    <col min="8" max="8" width="13.421875" style="0" customWidth="1"/>
    <col min="9" max="9" width="16.421875" style="0" customWidth="1"/>
    <col min="10" max="10" width="9.28125" style="0" customWidth="1"/>
    <col min="11" max="11" width="16.8515625" style="0" customWidth="1"/>
    <col min="12" max="12" width="4.00390625" style="0" customWidth="1"/>
    <col min="13" max="13" width="37.57421875" style="0" customWidth="1"/>
    <col min="14" max="16" width="14.140625" style="0" customWidth="1"/>
    <col min="17" max="17" width="18.00390625" style="0" customWidth="1"/>
  </cols>
  <sheetData>
    <row r="3" ht="44.25" customHeight="1"/>
    <row r="5" ht="15" customHeight="1" thickBot="1"/>
    <row r="6" spans="2:17" ht="15" customHeight="1" thickBot="1" thickTop="1">
      <c r="B6" s="255" t="s">
        <v>122</v>
      </c>
      <c r="C6" s="258" t="s">
        <v>123</v>
      </c>
      <c r="D6" s="265"/>
      <c r="E6" s="265"/>
      <c r="F6" s="265"/>
      <c r="G6" s="258" t="s">
        <v>134</v>
      </c>
      <c r="H6" s="260"/>
      <c r="I6" s="258" t="s">
        <v>138</v>
      </c>
      <c r="J6" s="259"/>
      <c r="K6" s="260"/>
      <c r="M6" s="258" t="s">
        <v>121</v>
      </c>
      <c r="N6" s="259"/>
      <c r="O6" s="259"/>
      <c r="P6" s="259"/>
      <c r="Q6" s="260"/>
    </row>
    <row r="7" spans="2:17" ht="61.5" customHeight="1" thickTop="1">
      <c r="B7" s="256"/>
      <c r="C7" s="121" t="s">
        <v>125</v>
      </c>
      <c r="D7" s="121" t="s">
        <v>126</v>
      </c>
      <c r="E7" s="122" t="s">
        <v>132</v>
      </c>
      <c r="F7" s="122" t="s">
        <v>133</v>
      </c>
      <c r="G7" s="266" t="s">
        <v>135</v>
      </c>
      <c r="H7" s="266" t="s">
        <v>136</v>
      </c>
      <c r="I7" s="266" t="s">
        <v>139</v>
      </c>
      <c r="J7" s="266" t="s">
        <v>140</v>
      </c>
      <c r="K7" s="266" t="s">
        <v>141</v>
      </c>
      <c r="M7" s="261" t="s">
        <v>122</v>
      </c>
      <c r="N7" s="263" t="s">
        <v>142</v>
      </c>
      <c r="O7" s="263" t="s">
        <v>127</v>
      </c>
      <c r="P7" s="263" t="s">
        <v>143</v>
      </c>
      <c r="Q7" s="263" t="s">
        <v>128</v>
      </c>
    </row>
    <row r="8" spans="2:17" ht="46.5" customHeight="1" thickBot="1">
      <c r="B8" s="257"/>
      <c r="C8" s="123" t="s">
        <v>129</v>
      </c>
      <c r="D8" s="123" t="s">
        <v>129</v>
      </c>
      <c r="E8" s="124" t="s">
        <v>130</v>
      </c>
      <c r="F8" s="124" t="s">
        <v>131</v>
      </c>
      <c r="G8" s="267"/>
      <c r="H8" s="267" t="s">
        <v>124</v>
      </c>
      <c r="I8" s="267"/>
      <c r="J8" s="267"/>
      <c r="K8" s="267"/>
      <c r="M8" s="262"/>
      <c r="N8" s="264"/>
      <c r="O8" s="264"/>
      <c r="P8" s="264"/>
      <c r="Q8" s="264"/>
    </row>
    <row r="9" spans="2:17" ht="15" customHeight="1" thickTop="1">
      <c r="B9" s="126" t="s">
        <v>137</v>
      </c>
      <c r="C9" s="127"/>
      <c r="D9" s="127"/>
      <c r="E9" s="127"/>
      <c r="F9" s="127"/>
      <c r="G9" s="127"/>
      <c r="H9" s="125"/>
      <c r="M9" s="262"/>
      <c r="N9" s="264"/>
      <c r="O9" s="264"/>
      <c r="P9" s="264"/>
      <c r="Q9" s="264"/>
    </row>
    <row r="10" spans="2:17" ht="15" customHeight="1">
      <c r="B10" s="129" t="str">
        <f>'Aux Administrativo 3'!C3</f>
        <v>Auxiliar  Administrativo III</v>
      </c>
      <c r="C10" s="130">
        <v>44</v>
      </c>
      <c r="D10" s="131">
        <v>4.3452</v>
      </c>
      <c r="E10" s="132">
        <f>1/(C10*D10)</f>
        <v>0.005230431908145246</v>
      </c>
      <c r="F10" s="131">
        <f>+D10*C10</f>
        <v>191.18880000000001</v>
      </c>
      <c r="G10" s="133">
        <f>'Aux Administrativo 3'!F73</f>
        <v>0</v>
      </c>
      <c r="H10" s="133">
        <f>E10*G10</f>
        <v>0</v>
      </c>
      <c r="I10" s="150">
        <f>G10</f>
        <v>0</v>
      </c>
      <c r="J10" s="146">
        <v>2</v>
      </c>
      <c r="K10" s="147">
        <f>I10*J10</f>
        <v>0</v>
      </c>
      <c r="M10" s="152" t="s">
        <v>108</v>
      </c>
      <c r="N10" s="146">
        <v>20</v>
      </c>
      <c r="O10" s="153">
        <v>0.5</v>
      </c>
      <c r="P10" s="133">
        <f>H10*(1+O10)</f>
        <v>0</v>
      </c>
      <c r="Q10" s="154">
        <f>N10*P10</f>
        <v>0</v>
      </c>
    </row>
    <row r="11" spans="2:17" ht="15" customHeight="1">
      <c r="B11" s="117"/>
      <c r="C11" s="116"/>
      <c r="D11" s="118"/>
      <c r="E11" s="119"/>
      <c r="F11" s="118"/>
      <c r="G11" s="120"/>
      <c r="H11" s="120"/>
      <c r="I11" s="151"/>
      <c r="J11" s="148"/>
      <c r="K11" s="149"/>
      <c r="M11" s="125"/>
      <c r="N11" s="125"/>
      <c r="O11" s="148"/>
      <c r="P11" s="133"/>
      <c r="Q11" s="154"/>
    </row>
    <row r="12" spans="2:17" ht="15" customHeight="1">
      <c r="B12" s="129" t="str">
        <f>'Assist. Operacional 1'!C3</f>
        <v>Assistente Operacional Administrativo I</v>
      </c>
      <c r="C12" s="130">
        <v>44</v>
      </c>
      <c r="D12" s="131">
        <v>4.3452</v>
      </c>
      <c r="E12" s="132">
        <f>1/(C12*D12)</f>
        <v>0.005230431908145246</v>
      </c>
      <c r="F12" s="131">
        <f>+D12*C12</f>
        <v>191.18880000000001</v>
      </c>
      <c r="G12" s="133">
        <f>'Assist. Operacional 1'!F73</f>
        <v>0</v>
      </c>
      <c r="H12" s="133">
        <f>E12*G12</f>
        <v>0</v>
      </c>
      <c r="I12" s="150">
        <f>G12</f>
        <v>0</v>
      </c>
      <c r="J12" s="146">
        <v>24</v>
      </c>
      <c r="K12" s="147">
        <f>I12*J12</f>
        <v>0</v>
      </c>
      <c r="M12" s="152" t="s">
        <v>116</v>
      </c>
      <c r="N12" s="146">
        <v>120</v>
      </c>
      <c r="O12" s="153">
        <v>0.5</v>
      </c>
      <c r="P12" s="133">
        <f>H12*(1+O12)</f>
        <v>0</v>
      </c>
      <c r="Q12" s="154">
        <f>N12*P12</f>
        <v>0</v>
      </c>
    </row>
    <row r="13" spans="2:17" ht="15" customHeight="1">
      <c r="B13" s="117"/>
      <c r="C13" s="116"/>
      <c r="D13" s="118"/>
      <c r="E13" s="119"/>
      <c r="F13" s="118"/>
      <c r="G13" s="120"/>
      <c r="H13" s="120"/>
      <c r="I13" s="151"/>
      <c r="J13" s="148"/>
      <c r="K13" s="149">
        <f>I13*J13</f>
        <v>0</v>
      </c>
      <c r="M13" s="125"/>
      <c r="N13" s="125"/>
      <c r="O13" s="148"/>
      <c r="P13" s="133"/>
      <c r="Q13" s="154"/>
    </row>
    <row r="14" spans="2:17" ht="15" customHeight="1">
      <c r="B14" s="129" t="str">
        <f>'Assist. Operacional 2'!C3</f>
        <v>Assistente Operacional Administrativo II</v>
      </c>
      <c r="C14" s="130">
        <v>44</v>
      </c>
      <c r="D14" s="131">
        <v>4.3452</v>
      </c>
      <c r="E14" s="132">
        <f>1/(C14*D14)</f>
        <v>0.005230431908145246</v>
      </c>
      <c r="F14" s="131">
        <f>+D14*C14</f>
        <v>191.18880000000001</v>
      </c>
      <c r="G14" s="133">
        <f>'Assist. Operacional 2'!F73</f>
        <v>0</v>
      </c>
      <c r="H14" s="133">
        <f>E14*G14</f>
        <v>0</v>
      </c>
      <c r="I14" s="150">
        <f>G14</f>
        <v>0</v>
      </c>
      <c r="J14" s="146">
        <v>25</v>
      </c>
      <c r="K14" s="147">
        <f>I14*J14</f>
        <v>0</v>
      </c>
      <c r="M14" s="152" t="s">
        <v>118</v>
      </c>
      <c r="N14" s="146">
        <v>120</v>
      </c>
      <c r="O14" s="153">
        <v>0.5</v>
      </c>
      <c r="P14" s="133">
        <f>H14*(1+O14)</f>
        <v>0</v>
      </c>
      <c r="Q14" s="154">
        <f>N14*P14</f>
        <v>0</v>
      </c>
    </row>
    <row r="15" spans="2:17" ht="15" customHeight="1">
      <c r="B15" s="117"/>
      <c r="C15" s="116"/>
      <c r="D15" s="118"/>
      <c r="E15" s="119"/>
      <c r="F15" s="118"/>
      <c r="G15" s="120"/>
      <c r="H15" s="120"/>
      <c r="I15" s="151"/>
      <c r="J15" s="148"/>
      <c r="K15" s="149">
        <f>I15*J15</f>
        <v>0</v>
      </c>
      <c r="M15" s="125"/>
      <c r="N15" s="125"/>
      <c r="O15" s="148"/>
      <c r="P15" s="133"/>
      <c r="Q15" s="154"/>
    </row>
    <row r="16" spans="2:17" ht="15" customHeight="1">
      <c r="B16" s="129" t="str">
        <f>'Assist. Operacional 3'!C3</f>
        <v>Assistente Operacional Administrativo III</v>
      </c>
      <c r="C16" s="130">
        <v>44</v>
      </c>
      <c r="D16" s="131">
        <v>4.3452</v>
      </c>
      <c r="E16" s="132">
        <f>1/(C16*D16)</f>
        <v>0.005230431908145246</v>
      </c>
      <c r="F16" s="131">
        <f>+D16*C16</f>
        <v>191.18880000000001</v>
      </c>
      <c r="G16" s="133">
        <f>'Assist. Operacional 3'!$F$73</f>
        <v>0</v>
      </c>
      <c r="H16" s="133">
        <f>E16*G16</f>
        <v>0</v>
      </c>
      <c r="I16" s="150">
        <f>G16</f>
        <v>0</v>
      </c>
      <c r="J16" s="146">
        <v>3</v>
      </c>
      <c r="K16" s="147">
        <f>I16*J16</f>
        <v>0</v>
      </c>
      <c r="M16" s="152" t="s">
        <v>119</v>
      </c>
      <c r="N16" s="146">
        <v>40</v>
      </c>
      <c r="O16" s="153">
        <v>0.5</v>
      </c>
      <c r="P16" s="133">
        <f>H16*(1+O16)</f>
        <v>0</v>
      </c>
      <c r="Q16" s="154">
        <f>N16*P16</f>
        <v>0</v>
      </c>
    </row>
    <row r="17" spans="2:17" ht="15" customHeight="1">
      <c r="B17" s="138"/>
      <c r="C17" s="139"/>
      <c r="D17" s="140"/>
      <c r="E17" s="141"/>
      <c r="F17" s="140"/>
      <c r="G17" s="142"/>
      <c r="H17" s="142"/>
      <c r="I17" s="143"/>
      <c r="J17" s="144"/>
      <c r="K17" s="145"/>
      <c r="M17" s="125"/>
      <c r="N17" s="125"/>
      <c r="O17" s="125"/>
      <c r="P17" s="125"/>
      <c r="Q17" s="125"/>
    </row>
    <row r="18" spans="13:17" ht="15" customHeight="1" thickBot="1">
      <c r="M18" s="125"/>
      <c r="N18" s="125"/>
      <c r="O18" s="125"/>
      <c r="P18" s="125"/>
      <c r="Q18" s="125"/>
    </row>
    <row r="19" spans="6:17" ht="15" customHeight="1" thickBot="1" thickTop="1">
      <c r="F19" s="251" t="s">
        <v>96</v>
      </c>
      <c r="G19" s="252"/>
      <c r="H19" s="252"/>
      <c r="I19" s="252"/>
      <c r="J19" s="252"/>
      <c r="K19" s="134">
        <f>SUM(K10:K16)</f>
        <v>0</v>
      </c>
      <c r="L19" s="128"/>
      <c r="M19" s="251" t="s">
        <v>144</v>
      </c>
      <c r="N19" s="251"/>
      <c r="O19" s="251"/>
      <c r="P19" s="251"/>
      <c r="Q19" s="155">
        <f>SUM(Q10:Q16)</f>
        <v>0</v>
      </c>
    </row>
    <row r="20" spans="6:15" ht="15" customHeight="1" thickBot="1" thickTop="1">
      <c r="F20" s="135"/>
      <c r="G20" s="135"/>
      <c r="H20" s="135"/>
      <c r="I20" s="135"/>
      <c r="J20" s="135"/>
      <c r="K20" s="135"/>
      <c r="M20" s="254"/>
      <c r="N20" s="254"/>
      <c r="O20" s="254"/>
    </row>
    <row r="21" spans="6:17" ht="15" customHeight="1" thickBot="1" thickTop="1">
      <c r="F21" s="251" t="s">
        <v>97</v>
      </c>
      <c r="G21" s="252"/>
      <c r="H21" s="252"/>
      <c r="I21" s="252"/>
      <c r="J21" s="252"/>
      <c r="K21" s="134">
        <f>K19*24</f>
        <v>0</v>
      </c>
      <c r="M21" s="251" t="s">
        <v>145</v>
      </c>
      <c r="N21" s="251"/>
      <c r="O21" s="251"/>
      <c r="P21" s="251"/>
      <c r="Q21" s="155">
        <f>Q19/24</f>
        <v>0</v>
      </c>
    </row>
    <row r="22" spans="6:15" ht="15" customHeight="1" thickBot="1" thickTop="1">
      <c r="F22" s="135"/>
      <c r="G22" s="135"/>
      <c r="H22" s="135"/>
      <c r="I22" s="135"/>
      <c r="J22" s="135"/>
      <c r="K22" s="135"/>
      <c r="M22" s="254"/>
      <c r="N22" s="254"/>
      <c r="O22" s="254"/>
    </row>
    <row r="23" spans="6:17" ht="15" customHeight="1" thickBot="1" thickTop="1">
      <c r="F23" s="253" t="s">
        <v>98</v>
      </c>
      <c r="G23" s="252"/>
      <c r="H23" s="252"/>
      <c r="I23" s="252"/>
      <c r="J23" s="252"/>
      <c r="K23" s="134">
        <f>'Aux Administrativo 3'!F84*J10+'Assist. Operacional 1'!F84*'Resumo da Mão de Obra'!J12+'Assist. Operacional 2'!F84*'Resumo da Mão de Obra'!J14+'Assist. Operacional 3'!$F$84*'Resumo da Mão de Obra'!J16</f>
        <v>0</v>
      </c>
      <c r="M23" s="251" t="s">
        <v>146</v>
      </c>
      <c r="N23" s="251"/>
      <c r="O23" s="251"/>
      <c r="P23" s="251"/>
      <c r="Q23" s="155">
        <f>K19+Q21</f>
        <v>0</v>
      </c>
    </row>
    <row r="24" spans="6:11" ht="15" customHeight="1" thickBot="1" thickTop="1">
      <c r="F24" s="135"/>
      <c r="G24" s="136"/>
      <c r="H24" s="136"/>
      <c r="I24" s="136"/>
      <c r="J24" s="135"/>
      <c r="K24" s="137"/>
    </row>
    <row r="25" spans="6:17" ht="15" customHeight="1" thickBot="1" thickTop="1">
      <c r="F25" s="253" t="s">
        <v>99</v>
      </c>
      <c r="G25" s="252"/>
      <c r="H25" s="252"/>
      <c r="I25" s="252"/>
      <c r="J25" s="252"/>
      <c r="K25" s="134">
        <f>K23*24</f>
        <v>0</v>
      </c>
      <c r="M25" s="251" t="s">
        <v>147</v>
      </c>
      <c r="N25" s="251"/>
      <c r="O25" s="251"/>
      <c r="P25" s="251"/>
      <c r="Q25" s="155">
        <f>K21+Q19</f>
        <v>0</v>
      </c>
    </row>
    <row r="26" ht="15" customHeight="1" thickTop="1"/>
  </sheetData>
  <sheetProtection selectLockedCells="1" selectUnlockedCells="1"/>
  <mergeCells count="25">
    <mergeCell ref="G7:G8"/>
    <mergeCell ref="H7:H8"/>
    <mergeCell ref="G6:H6"/>
    <mergeCell ref="I7:I8"/>
    <mergeCell ref="J7:J8"/>
    <mergeCell ref="I6:K6"/>
    <mergeCell ref="K7:K8"/>
    <mergeCell ref="B6:B8"/>
    <mergeCell ref="F19:J19"/>
    <mergeCell ref="M6:Q6"/>
    <mergeCell ref="M7:M9"/>
    <mergeCell ref="N7:N9"/>
    <mergeCell ref="O7:O9"/>
    <mergeCell ref="P7:P9"/>
    <mergeCell ref="Q7:Q9"/>
    <mergeCell ref="M19:P19"/>
    <mergeCell ref="C6:F6"/>
    <mergeCell ref="F21:J21"/>
    <mergeCell ref="F23:J23"/>
    <mergeCell ref="F25:J25"/>
    <mergeCell ref="M21:P21"/>
    <mergeCell ref="M23:P23"/>
    <mergeCell ref="M20:O20"/>
    <mergeCell ref="M22:O22"/>
    <mergeCell ref="M25:P25"/>
  </mergeCells>
  <printOptions/>
  <pageMargins left="0.8659722222222223" right="0.4722222222222222" top="1.55" bottom="1.9" header="0.5118055555555555" footer="0.5118055555555555"/>
  <pageSetup fitToHeight="1" fitToWidth="1" horizontalDpi="300" verticalDpi="300" orientation="landscape" pageOrder="overThenDown" paperSize="9" scale="52" r:id="rId2"/>
  <drawing r:id="rId1"/>
</worksheet>
</file>

<file path=xl/worksheets/sheet7.xml><?xml version="1.0" encoding="utf-8"?>
<worksheet xmlns="http://schemas.openxmlformats.org/spreadsheetml/2006/main" xmlns:r="http://schemas.openxmlformats.org/officeDocument/2006/relationships">
  <dimension ref="A9:E17"/>
  <sheetViews>
    <sheetView showGridLines="0" zoomScalePageLayoutView="0" workbookViewId="0" topLeftCell="A1">
      <selection activeCell="H13" sqref="H13"/>
    </sheetView>
  </sheetViews>
  <sheetFormatPr defaultColWidth="9.140625" defaultRowHeight="12.75"/>
  <cols>
    <col min="1" max="1" width="2.00390625" style="0" customWidth="1"/>
    <col min="2" max="2" width="23.28125" style="0" customWidth="1"/>
    <col min="3" max="3" width="25.421875" style="0" customWidth="1"/>
    <col min="4" max="4" width="29.57421875" style="0" customWidth="1"/>
    <col min="5" max="5" width="20.8515625" style="0" customWidth="1"/>
  </cols>
  <sheetData>
    <row r="9" spans="1:5" ht="13.5" thickBot="1">
      <c r="A9" s="163"/>
      <c r="B9" s="268" t="s">
        <v>157</v>
      </c>
      <c r="C9" s="268"/>
      <c r="D9" s="268"/>
      <c r="E9" s="268"/>
    </row>
    <row r="10" spans="2:5" ht="14.25" thickBot="1" thickTop="1">
      <c r="B10" s="158" t="s">
        <v>163</v>
      </c>
      <c r="C10" s="158" t="s">
        <v>164</v>
      </c>
      <c r="D10" s="158" t="s">
        <v>159</v>
      </c>
      <c r="E10" s="158" t="s">
        <v>160</v>
      </c>
    </row>
    <row r="11" spans="2:5" ht="13.5" thickTop="1">
      <c r="B11" s="160" t="s">
        <v>161</v>
      </c>
      <c r="C11" s="160">
        <v>42</v>
      </c>
      <c r="D11" s="162"/>
      <c r="E11" s="162">
        <f>C11*D11</f>
        <v>0</v>
      </c>
    </row>
    <row r="12" spans="2:5" ht="12.75">
      <c r="B12" t="s">
        <v>162</v>
      </c>
      <c r="C12" s="157">
        <v>30</v>
      </c>
      <c r="D12" s="164"/>
      <c r="E12" s="128">
        <f>C12*D12</f>
        <v>0</v>
      </c>
    </row>
    <row r="13" spans="3:5" ht="12.75">
      <c r="C13" s="157"/>
      <c r="D13" s="164"/>
      <c r="E13" s="128"/>
    </row>
    <row r="14" spans="2:5" ht="13.5">
      <c r="B14" s="269" t="s">
        <v>165</v>
      </c>
      <c r="C14" s="269"/>
      <c r="D14" s="269"/>
      <c r="E14" s="167">
        <f>SUM(E11:E12)</f>
        <v>0</v>
      </c>
    </row>
    <row r="15" ht="12.75">
      <c r="D15" s="164"/>
    </row>
    <row r="16" ht="12.75">
      <c r="D16" s="164"/>
    </row>
    <row r="17" ht="12.75">
      <c r="D17" s="164"/>
    </row>
  </sheetData>
  <sheetProtection/>
  <mergeCells count="2">
    <mergeCell ref="B9:E9"/>
    <mergeCell ref="B14:D14"/>
  </mergeCells>
  <printOptions/>
  <pageMargins left="0.511811024" right="0.511811024" top="0.787401575" bottom="0.787401575" header="0.31496062" footer="0.3149606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8:F13"/>
  <sheetViews>
    <sheetView showGridLines="0" zoomScalePageLayoutView="0" workbookViewId="0" topLeftCell="A3">
      <selection activeCell="J14" sqref="J14"/>
    </sheetView>
  </sheetViews>
  <sheetFormatPr defaultColWidth="9.140625" defaultRowHeight="12.75"/>
  <cols>
    <col min="1" max="1" width="3.28125" style="0" customWidth="1"/>
    <col min="2" max="2" width="21.140625" style="0" customWidth="1"/>
    <col min="3" max="3" width="20.28125" style="0" customWidth="1"/>
    <col min="4" max="4" width="19.8515625" style="0" customWidth="1"/>
    <col min="5" max="6" width="14.7109375" style="0" customWidth="1"/>
  </cols>
  <sheetData>
    <row r="7" ht="13.5" thickBot="1"/>
    <row r="8" spans="2:6" ht="14.25" thickBot="1" thickTop="1">
      <c r="B8" s="270" t="s">
        <v>154</v>
      </c>
      <c r="C8" s="271"/>
      <c r="D8" s="271"/>
      <c r="E8" s="271"/>
      <c r="F8" s="271"/>
    </row>
    <row r="9" spans="1:6" ht="40.5" thickBot="1" thickTop="1">
      <c r="A9" s="159"/>
      <c r="B9" s="158" t="s">
        <v>148</v>
      </c>
      <c r="C9" s="158" t="s">
        <v>149</v>
      </c>
      <c r="D9" s="158" t="s">
        <v>150</v>
      </c>
      <c r="E9" s="158" t="s">
        <v>158</v>
      </c>
      <c r="F9" s="158" t="s">
        <v>155</v>
      </c>
    </row>
    <row r="10" spans="2:6" ht="13.5" thickTop="1">
      <c r="B10" s="160" t="s">
        <v>6</v>
      </c>
      <c r="C10" s="160" t="s">
        <v>151</v>
      </c>
      <c r="D10" s="160">
        <v>14</v>
      </c>
      <c r="E10" s="162"/>
      <c r="F10" s="162">
        <f>D10*E10</f>
        <v>0</v>
      </c>
    </row>
    <row r="11" spans="2:6" ht="12.75">
      <c r="B11" s="157" t="s">
        <v>152</v>
      </c>
      <c r="C11" s="157" t="s">
        <v>153</v>
      </c>
      <c r="D11" s="157">
        <v>10</v>
      </c>
      <c r="E11" s="161"/>
      <c r="F11" s="161">
        <f>D11*E11</f>
        <v>0</v>
      </c>
    </row>
    <row r="12" spans="2:6" ht="12.75">
      <c r="B12" s="157"/>
      <c r="C12" s="157"/>
      <c r="D12" s="157"/>
      <c r="E12" s="157"/>
      <c r="F12" s="157"/>
    </row>
    <row r="13" spans="2:6" ht="13.5">
      <c r="B13" s="272" t="s">
        <v>156</v>
      </c>
      <c r="C13" s="272"/>
      <c r="D13" s="273">
        <f>SUM(F10:F11)</f>
        <v>0</v>
      </c>
      <c r="E13" s="273"/>
      <c r="F13" s="273"/>
    </row>
  </sheetData>
  <sheetProtection/>
  <mergeCells count="3">
    <mergeCell ref="B8:F8"/>
    <mergeCell ref="B13:C13"/>
    <mergeCell ref="D13:F13"/>
  </mergeCells>
  <printOptions/>
  <pageMargins left="0.511811024" right="0.511811024" top="0.787401575" bottom="0.787401575" header="0.31496062" footer="0.3149606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G21"/>
  <sheetViews>
    <sheetView showGridLines="0" zoomScaleSheetLayoutView="100" zoomScalePageLayoutView="0" workbookViewId="0" topLeftCell="A1">
      <selection activeCell="D23" sqref="D23"/>
    </sheetView>
  </sheetViews>
  <sheetFormatPr defaultColWidth="11.7109375" defaultRowHeight="12.75"/>
  <cols>
    <col min="1" max="1" width="60.8515625" style="69" customWidth="1"/>
    <col min="2" max="2" width="28.28125" style="69" customWidth="1"/>
    <col min="3" max="3" width="29.140625" style="69" customWidth="1"/>
    <col min="4" max="4" width="13.140625" style="69" customWidth="1"/>
    <col min="5" max="16384" width="11.7109375" style="69" customWidth="1"/>
  </cols>
  <sheetData>
    <row r="1" spans="1:4" ht="12.75">
      <c r="A1" s="282"/>
      <c r="B1" s="282"/>
      <c r="C1" s="282"/>
      <c r="D1" s="282"/>
    </row>
    <row r="2" spans="1:4" ht="12.75">
      <c r="A2" s="282"/>
      <c r="B2" s="282"/>
      <c r="C2" s="282"/>
      <c r="D2" s="282"/>
    </row>
    <row r="3" spans="1:4" ht="12.75">
      <c r="A3" s="282"/>
      <c r="B3" s="282"/>
      <c r="C3" s="282"/>
      <c r="D3" s="282"/>
    </row>
    <row r="4" spans="1:4" ht="12.75">
      <c r="A4" s="282"/>
      <c r="B4" s="282"/>
      <c r="C4" s="282"/>
      <c r="D4" s="282"/>
    </row>
    <row r="5" spans="1:4" ht="12.75">
      <c r="A5" s="282"/>
      <c r="B5" s="282"/>
      <c r="C5" s="282"/>
      <c r="D5" s="282"/>
    </row>
    <row r="6" spans="1:4" ht="7.5" customHeight="1">
      <c r="A6" s="282"/>
      <c r="B6" s="282"/>
      <c r="C6" s="282"/>
      <c r="D6" s="282"/>
    </row>
    <row r="7" spans="1:4" ht="15">
      <c r="A7" s="276" t="s">
        <v>89</v>
      </c>
      <c r="B7" s="276"/>
      <c r="C7" s="276"/>
      <c r="D7" s="276"/>
    </row>
    <row r="8" spans="1:4" ht="7.5" customHeight="1">
      <c r="A8" s="283"/>
      <c r="B8" s="283"/>
      <c r="C8" s="283"/>
      <c r="D8" s="283"/>
    </row>
    <row r="9" spans="1:4" ht="12.75">
      <c r="A9" s="284" t="s">
        <v>89</v>
      </c>
      <c r="B9" s="284"/>
      <c r="C9" s="284"/>
      <c r="D9" s="70">
        <v>0</v>
      </c>
    </row>
    <row r="10" spans="1:4" ht="7.5" customHeight="1">
      <c r="A10" s="283"/>
      <c r="B10" s="283"/>
      <c r="C10" s="283"/>
      <c r="D10" s="283"/>
    </row>
    <row r="11" spans="1:4" ht="13.5">
      <c r="A11" s="279" t="s">
        <v>90</v>
      </c>
      <c r="B11" s="279"/>
      <c r="C11" s="279"/>
      <c r="D11" s="279"/>
    </row>
    <row r="12" spans="1:7" ht="12.75">
      <c r="A12" s="280" t="s">
        <v>67</v>
      </c>
      <c r="B12" s="280"/>
      <c r="C12" s="71">
        <v>0</v>
      </c>
      <c r="D12" s="72">
        <f>D9*C12</f>
        <v>0</v>
      </c>
      <c r="G12" s="73"/>
    </row>
    <row r="13" spans="1:4" ht="12.75">
      <c r="A13" s="280" t="s">
        <v>68</v>
      </c>
      <c r="B13" s="280"/>
      <c r="C13" s="71">
        <v>0</v>
      </c>
      <c r="D13" s="72">
        <f>D9*C13</f>
        <v>0</v>
      </c>
    </row>
    <row r="14" spans="1:4" ht="12.75">
      <c r="A14" s="280" t="s">
        <v>69</v>
      </c>
      <c r="B14" s="280"/>
      <c r="C14" s="71">
        <v>0</v>
      </c>
      <c r="D14" s="72">
        <f>D9*C14</f>
        <v>0</v>
      </c>
    </row>
    <row r="15" spans="1:4" ht="15">
      <c r="A15" s="280" t="s">
        <v>91</v>
      </c>
      <c r="B15" s="280"/>
      <c r="C15" s="71">
        <v>0</v>
      </c>
      <c r="D15" s="74">
        <f>IF(ISERR(C15*D9),0,C15*D9)</f>
        <v>0</v>
      </c>
    </row>
    <row r="16" spans="1:4" ht="12.75">
      <c r="A16" s="281" t="s">
        <v>71</v>
      </c>
      <c r="B16" s="281"/>
      <c r="C16" s="75">
        <f>SUM(C12:C15)</f>
        <v>0</v>
      </c>
      <c r="D16" s="76"/>
    </row>
    <row r="17" spans="1:4" ht="12.75">
      <c r="A17" s="274" t="s">
        <v>92</v>
      </c>
      <c r="B17" s="274"/>
      <c r="C17" s="274"/>
      <c r="D17" s="77">
        <f>D12+D13+D14+D15</f>
        <v>0</v>
      </c>
    </row>
    <row r="18" spans="1:4" ht="7.5" customHeight="1">
      <c r="A18" s="275"/>
      <c r="B18" s="275"/>
      <c r="C18" s="275"/>
      <c r="D18" s="275"/>
    </row>
    <row r="19" spans="1:4" ht="15">
      <c r="A19" s="276" t="s">
        <v>93</v>
      </c>
      <c r="B19" s="276"/>
      <c r="C19" s="276"/>
      <c r="D19" s="78">
        <f>D9+D17</f>
        <v>0</v>
      </c>
    </row>
    <row r="20" spans="1:4" ht="26.25" customHeight="1">
      <c r="A20" s="277" t="s">
        <v>94</v>
      </c>
      <c r="B20" s="277"/>
      <c r="C20" s="277"/>
      <c r="D20" s="277"/>
    </row>
    <row r="21" spans="1:4" ht="42.75" customHeight="1">
      <c r="A21" s="278" t="s">
        <v>95</v>
      </c>
      <c r="B21" s="278"/>
      <c r="C21" s="278"/>
      <c r="D21" s="278"/>
    </row>
  </sheetData>
  <sheetProtection selectLockedCells="1" selectUnlockedCells="1"/>
  <mergeCells count="17">
    <mergeCell ref="A16:B16"/>
    <mergeCell ref="A1:D5"/>
    <mergeCell ref="A6:D6"/>
    <mergeCell ref="A7:D7"/>
    <mergeCell ref="A8:D8"/>
    <mergeCell ref="A9:C9"/>
    <mergeCell ref="A10:D10"/>
    <mergeCell ref="A17:C17"/>
    <mergeCell ref="A18:D18"/>
    <mergeCell ref="A19:C19"/>
    <mergeCell ref="A20:D20"/>
    <mergeCell ref="A21:D21"/>
    <mergeCell ref="A11:D11"/>
    <mergeCell ref="A12:B12"/>
    <mergeCell ref="A13:B13"/>
    <mergeCell ref="A14:B14"/>
    <mergeCell ref="A15:B15"/>
  </mergeCells>
  <printOptions/>
  <pageMargins left="0.5118055555555555" right="0.5118055555555555" top="0.7875" bottom="0.7875" header="0.5118055555555555" footer="0.5118055555555555"/>
  <pageSetup fitToHeight="1" fitToWidth="1" horizontalDpi="300" verticalDpi="300" orientation="portrait" paperSize="9" scale="7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Jorge Luis Menezes dos Santos</cp:lastModifiedBy>
  <cp:lastPrinted>2024-06-01T19:05:46Z</cp:lastPrinted>
  <dcterms:created xsi:type="dcterms:W3CDTF">2024-06-01T16:30:42Z</dcterms:created>
  <dcterms:modified xsi:type="dcterms:W3CDTF">2024-06-17T23:35:34Z</dcterms:modified>
  <cp:category/>
  <cp:version/>
  <cp:contentType/>
  <cp:contentStatus/>
</cp:coreProperties>
</file>